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J:\Bids and Specs, Formal\2023 Sealed Bids\ES23-0281F Leach Creek Stormwater Holding Basin Modifications_REBID\"/>
    </mc:Choice>
  </mc:AlternateContent>
  <xr:revisionPtr revIDLastSave="0" documentId="8_{33195BC0-D89C-4571-9E54-57E47AA3D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11" i="1"/>
  <c r="V12" i="1"/>
  <c r="V13" i="1"/>
  <c r="V14" i="1"/>
  <c r="V15" i="1"/>
  <c r="V16" i="1"/>
  <c r="V17" i="1"/>
  <c r="V9" i="1"/>
  <c r="T10" i="1"/>
  <c r="T11" i="1"/>
  <c r="T12" i="1"/>
  <c r="T13" i="1"/>
  <c r="T14" i="1"/>
  <c r="T15" i="1"/>
  <c r="T16" i="1"/>
  <c r="T17" i="1"/>
  <c r="T9" i="1"/>
  <c r="R10" i="1"/>
  <c r="R11" i="1"/>
  <c r="R12" i="1"/>
  <c r="R13" i="1"/>
  <c r="R14" i="1"/>
  <c r="R15" i="1"/>
  <c r="R16" i="1"/>
  <c r="R17" i="1"/>
  <c r="R9" i="1"/>
  <c r="P10" i="1"/>
  <c r="P11" i="1"/>
  <c r="P12" i="1"/>
  <c r="P13" i="1"/>
  <c r="P14" i="1"/>
  <c r="P15" i="1"/>
  <c r="P16" i="1"/>
  <c r="P17" i="1"/>
  <c r="P9" i="1"/>
  <c r="N10" i="1"/>
  <c r="N11" i="1"/>
  <c r="N12" i="1"/>
  <c r="N13" i="1"/>
  <c r="N14" i="1"/>
  <c r="N15" i="1"/>
  <c r="N16" i="1"/>
  <c r="N17" i="1"/>
  <c r="N9" i="1"/>
  <c r="V19" i="1"/>
  <c r="V20" i="1"/>
  <c r="V21" i="1"/>
  <c r="L9" i="1"/>
  <c r="L10" i="1"/>
  <c r="L11" i="1"/>
  <c r="L12" i="1"/>
  <c r="L13" i="1"/>
  <c r="L14" i="1"/>
  <c r="L15" i="1"/>
  <c r="L16" i="1"/>
  <c r="L17" i="1"/>
  <c r="T19" i="1"/>
  <c r="T20" i="1"/>
  <c r="T21" i="1"/>
  <c r="R19" i="1"/>
  <c r="R20" i="1"/>
  <c r="R21" i="1"/>
  <c r="P19" i="1"/>
  <c r="P20" i="1"/>
  <c r="P21" i="1"/>
  <c r="N19" i="1"/>
  <c r="N20" i="1"/>
  <c r="N21" i="1"/>
  <c r="L19" i="1"/>
  <c r="J9" i="1"/>
  <c r="J10" i="1"/>
  <c r="J11" i="1"/>
  <c r="J12" i="1"/>
  <c r="J13" i="1"/>
  <c r="J14" i="1"/>
  <c r="J15" i="1"/>
  <c r="J16" i="1"/>
  <c r="J17" i="1"/>
  <c r="J19" i="1"/>
  <c r="H9" i="1"/>
  <c r="H10" i="1"/>
  <c r="H11" i="1"/>
  <c r="H12" i="1"/>
  <c r="H13" i="1"/>
  <c r="H14" i="1"/>
  <c r="H15" i="1"/>
  <c r="H16" i="1"/>
  <c r="H17" i="1"/>
  <c r="H19" i="1"/>
  <c r="H20" i="1"/>
  <c r="F11" i="1"/>
  <c r="F9" i="1"/>
  <c r="F10" i="1"/>
  <c r="F12" i="1"/>
  <c r="F13" i="1"/>
  <c r="F14" i="1"/>
  <c r="F15" i="1"/>
  <c r="F16" i="1"/>
  <c r="F17" i="1"/>
  <c r="F19" i="1"/>
  <c r="J20" i="1"/>
  <c r="J21" i="1"/>
  <c r="L20" i="1"/>
  <c r="L21" i="1"/>
  <c r="H21" i="1"/>
  <c r="F20" i="1"/>
  <c r="F21" i="1"/>
</calcChain>
</file>

<file path=xl/sharedStrings.xml><?xml version="1.0" encoding="utf-8"?>
<sst xmlns="http://schemas.openxmlformats.org/spreadsheetml/2006/main" count="76" uniqueCount="51">
  <si>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</si>
  <si>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</si>
  <si>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</si>
  <si>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</si>
  <si>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</si>
  <si>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</si>
  <si>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</si>
  <si>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</si>
  <si>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</si>
  <si>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</si>
  <si>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</si>
  <si>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</si>
  <si>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</si>
  <si>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</si>
  <si>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</si>
  <si>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</si>
  <si>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</si>
  <si>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</si>
  <si>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</si>
  <si>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Washington State Sales Tax 10.3%</t>
  </si>
  <si>
    <t>Leach Creek Stormwater Holding Basin Modifications</t>
  </si>
  <si>
    <t>A1</t>
  </si>
  <si>
    <t>A2</t>
  </si>
  <si>
    <t>A4</t>
  </si>
  <si>
    <t>A5</t>
  </si>
  <si>
    <t>A6</t>
  </si>
  <si>
    <t>A7</t>
  </si>
  <si>
    <t>A8</t>
  </si>
  <si>
    <t>A9</t>
  </si>
  <si>
    <t>A10</t>
  </si>
  <si>
    <t>Mobilization and Project Administration</t>
  </si>
  <si>
    <t>Temporary Erosion and Sediment Control</t>
  </si>
  <si>
    <t>Temporary Bypass Pumping</t>
  </si>
  <si>
    <t>Clearing and Grubbing</t>
  </si>
  <si>
    <t>Channel and Pump Station Forebay Excavation and Hauling of Contaminated material</t>
  </si>
  <si>
    <t>Access Roadway / Ramp</t>
  </si>
  <si>
    <t>Stormwater Holding Basin Modifications</t>
  </si>
  <si>
    <t>Oultet Structure Modifications</t>
  </si>
  <si>
    <t>Temporary Dewatering and Water Treatment</t>
  </si>
  <si>
    <t>Base Bid</t>
  </si>
  <si>
    <t>Total</t>
  </si>
  <si>
    <t>ES23-0281F</t>
  </si>
  <si>
    <r>
      <t xml:space="preserve">Bid Opening: </t>
    </r>
    <r>
      <rPr>
        <b/>
        <sz val="10"/>
        <color rgb="FFFF0000"/>
        <rFont val="Arial"/>
        <family val="2"/>
      </rPr>
      <t>2/6/2024</t>
    </r>
  </si>
  <si>
    <t>Ecogrind Site Solutions                            Chewelah, WA</t>
  </si>
  <si>
    <t>Active Construction Inc. 
Tacoma, WA</t>
  </si>
  <si>
    <t>Ceccanti, Inc.                               Tacoma, WA</t>
  </si>
  <si>
    <t>Scarsella Broslk Inc.                    Seattle, WA</t>
  </si>
  <si>
    <t>Quigg Bros., Inc.                       Aberdeen, WA</t>
  </si>
  <si>
    <t>Northwest Cascade, Inc           Puyallup, WA</t>
  </si>
  <si>
    <t>Olson Brothers Excavating, Inc. Puyallup, WA</t>
  </si>
  <si>
    <t>Road Construction Northwest, Inc. Renton,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</si>
</sst>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14" fontId="2" fillId="0" borderId="0" xfId="0" applyNumberFormat="1" applyFont="1"/>
    <xf numFmtId="0" fontId="2" fillId="0" borderId="1" xfId="0" applyFont="1" applyFill="1" applyBorder="1"/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/>
    <xf numFmtId="4" fontId="2" fillId="0" borderId="1" xfId="0" applyNumberFormat="1" applyFont="1" applyFill="1" applyBorder="1"/>
    <xf numFmtId="4" fontId="3" fillId="0" borderId="1" xfId="0" applyNumberFormat="1" applyFont="1" applyBorder="1"/>
    <xf numFmtId="4" fontId="2" fillId="0" borderId="1" xfId="0" applyNumberFormat="1" applyFont="1" applyBorder="1"/>
    <xf numFmtId="164" fontId="2" fillId="0" borderId="0" xfId="0" applyNumberFormat="1" applyFont="1"/>
    <xf numFmtId="0" fontId="22" fillId="0" borderId="1" xfId="0" applyFont="1" applyBorder="1" applyAlignment="1">
      <alignment wrapText="1"/>
    </xf>
    <xf numFmtId="3" fontId="22" fillId="0" borderId="11" xfId="44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91" zoomScaleNormal="91" workbookViewId="0">
      <selection activeCell="U18" sqref="U18"/>
    </sheetView>
  </sheetViews>
  <sheetFormatPr defaultColWidth="9.140625" defaultRowHeight="12.75" x14ac:dyDescent="0.2"/>
  <cols>
    <col min="1" max="1" width="14.85546875" style="1" customWidth="1"/>
    <col min="2" max="2" width="65.85546875" style="1" customWidth="1"/>
    <col min="3" max="3" width="10.42578125" style="1" customWidth="1"/>
    <col min="4" max="4" width="10.42578125" style="16" customWidth="1"/>
    <col min="5" max="22" width="16.7109375" style="1" customWidth="1"/>
    <col min="23" max="16384" width="9.140625" style="1"/>
  </cols>
  <sheetData>
    <row r="1" spans="1:22" x14ac:dyDescent="0.2">
      <c r="A1" s="8" t="s">
        <v>20</v>
      </c>
    </row>
    <row r="2" spans="1:22" x14ac:dyDescent="0.2">
      <c r="A2" s="8" t="s">
        <v>41</v>
      </c>
    </row>
    <row r="3" spans="1:22" x14ac:dyDescent="0.2">
      <c r="A3" s="8" t="s">
        <v>42</v>
      </c>
      <c r="B3" s="14"/>
    </row>
    <row r="5" spans="1:22" ht="15.75" customHeight="1" x14ac:dyDescent="0.2">
      <c r="E5" s="29" t="s">
        <v>6</v>
      </c>
      <c r="F5" s="29"/>
      <c r="G5" s="30" t="s">
        <v>43</v>
      </c>
      <c r="H5" s="30"/>
      <c r="I5" s="28" t="s">
        <v>44</v>
      </c>
      <c r="J5" s="28"/>
      <c r="K5" s="28" t="s">
        <v>45</v>
      </c>
      <c r="L5" s="28"/>
      <c r="M5" s="28" t="s">
        <v>46</v>
      </c>
      <c r="N5" s="28"/>
      <c r="O5" s="28" t="s">
        <v>47</v>
      </c>
      <c r="P5" s="28"/>
      <c r="Q5" s="28" t="s">
        <v>48</v>
      </c>
      <c r="R5" s="28"/>
      <c r="S5" s="28" t="s">
        <v>49</v>
      </c>
      <c r="T5" s="28"/>
      <c r="U5" s="28" t="s">
        <v>50</v>
      </c>
      <c r="V5" s="28"/>
    </row>
    <row r="6" spans="1:22" ht="23.25" customHeight="1" x14ac:dyDescent="0.2">
      <c r="E6" s="29"/>
      <c r="F6" s="29"/>
      <c r="G6" s="30"/>
      <c r="H6" s="30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20.25" customHeight="1" x14ac:dyDescent="0.2">
      <c r="A7" s="7" t="s">
        <v>0</v>
      </c>
      <c r="B7" s="7" t="s">
        <v>1</v>
      </c>
      <c r="C7" s="7" t="s">
        <v>2</v>
      </c>
      <c r="D7" s="17" t="s">
        <v>3</v>
      </c>
      <c r="E7" s="9" t="s">
        <v>4</v>
      </c>
      <c r="F7" s="9" t="s">
        <v>5</v>
      </c>
      <c r="G7" s="7" t="s">
        <v>4</v>
      </c>
      <c r="H7" s="7" t="s">
        <v>5</v>
      </c>
      <c r="I7" s="7" t="s">
        <v>4</v>
      </c>
      <c r="J7" s="7" t="s">
        <v>5</v>
      </c>
      <c r="K7" s="7" t="s">
        <v>4</v>
      </c>
      <c r="L7" s="7" t="s">
        <v>5</v>
      </c>
      <c r="M7" s="7" t="s">
        <v>4</v>
      </c>
      <c r="N7" s="7" t="s">
        <v>5</v>
      </c>
      <c r="O7" s="7" t="s">
        <v>4</v>
      </c>
      <c r="P7" s="7" t="s">
        <v>5</v>
      </c>
      <c r="Q7" s="7" t="s">
        <v>4</v>
      </c>
      <c r="R7" s="7" t="s">
        <v>5</v>
      </c>
      <c r="S7" s="7" t="s">
        <v>4</v>
      </c>
      <c r="T7" s="7" t="s">
        <v>5</v>
      </c>
      <c r="U7" s="7" t="s">
        <v>4</v>
      </c>
      <c r="V7" s="7" t="s">
        <v>5</v>
      </c>
    </row>
    <row r="8" spans="1:22" ht="20.25" customHeight="1" x14ac:dyDescent="0.2">
      <c r="A8" s="13"/>
      <c r="B8" s="5"/>
      <c r="C8" s="5"/>
      <c r="D8" s="18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" x14ac:dyDescent="0.25">
      <c r="A9" s="24" t="s">
        <v>21</v>
      </c>
      <c r="B9" s="23" t="s">
        <v>30</v>
      </c>
      <c r="C9" s="25" t="s">
        <v>15</v>
      </c>
      <c r="D9" s="25">
        <v>1</v>
      </c>
      <c r="E9" s="26">
        <v>389405</v>
      </c>
      <c r="F9" s="10">
        <f>D9*E9</f>
        <v>389405</v>
      </c>
      <c r="G9" s="4">
        <v>190000</v>
      </c>
      <c r="H9" s="4">
        <f t="shared" ref="H9:H17" si="0">D9*G9</f>
        <v>190000</v>
      </c>
      <c r="I9" s="4">
        <v>215000</v>
      </c>
      <c r="J9" s="4">
        <f t="shared" ref="J9:J17" si="1">D9*I9</f>
        <v>215000</v>
      </c>
      <c r="K9" s="4">
        <v>230000</v>
      </c>
      <c r="L9" s="4">
        <f t="shared" ref="L9:L17" si="2">D9*K9</f>
        <v>230000</v>
      </c>
      <c r="M9" s="4">
        <v>350000</v>
      </c>
      <c r="N9" s="4">
        <f>SUM(D9*M9)</f>
        <v>350000</v>
      </c>
      <c r="O9" s="4">
        <v>250000</v>
      </c>
      <c r="P9" s="4">
        <f>SUM(D9*O9)</f>
        <v>250000</v>
      </c>
      <c r="Q9" s="4">
        <v>283000</v>
      </c>
      <c r="R9" s="4">
        <f>SUM(D9*Q9)</f>
        <v>283000</v>
      </c>
      <c r="S9" s="4">
        <v>227500</v>
      </c>
      <c r="T9" s="4">
        <f>SUM(D9*S9)</f>
        <v>227500</v>
      </c>
      <c r="U9" s="4">
        <v>340000</v>
      </c>
      <c r="V9" s="4">
        <f>SUM(D9*U9)</f>
        <v>340000</v>
      </c>
    </row>
    <row r="10" spans="1:22" ht="15" x14ac:dyDescent="0.25">
      <c r="A10" s="24" t="s">
        <v>22</v>
      </c>
      <c r="B10" s="23" t="s">
        <v>31</v>
      </c>
      <c r="C10" s="25" t="s">
        <v>15</v>
      </c>
      <c r="D10" s="25">
        <v>1</v>
      </c>
      <c r="E10" s="26">
        <v>177088</v>
      </c>
      <c r="F10" s="10">
        <f t="shared" ref="F10:F17" si="3">D10*E10</f>
        <v>177088</v>
      </c>
      <c r="G10" s="4">
        <v>50000</v>
      </c>
      <c r="H10" s="4">
        <f t="shared" si="0"/>
        <v>50000</v>
      </c>
      <c r="I10" s="4">
        <v>200000</v>
      </c>
      <c r="J10" s="4">
        <f t="shared" si="1"/>
        <v>200000</v>
      </c>
      <c r="K10" s="4">
        <v>150000</v>
      </c>
      <c r="L10" s="4">
        <f t="shared" si="2"/>
        <v>150000</v>
      </c>
      <c r="M10" s="4">
        <v>630500</v>
      </c>
      <c r="N10" s="4">
        <f t="shared" ref="N10:N17" si="4">SUM(D10*M10)</f>
        <v>630500</v>
      </c>
      <c r="O10" s="4">
        <v>80000</v>
      </c>
      <c r="P10" s="4">
        <f t="shared" ref="P10:P17" si="5">SUM(D10*O10)</f>
        <v>80000</v>
      </c>
      <c r="Q10" s="4">
        <v>65000</v>
      </c>
      <c r="R10" s="4">
        <f t="shared" ref="R10:R17" si="6">SUM(D10*Q10)</f>
        <v>65000</v>
      </c>
      <c r="S10" s="4">
        <v>40000</v>
      </c>
      <c r="T10" s="4">
        <f t="shared" ref="T10:T17" si="7">SUM(D10*S10)</f>
        <v>40000</v>
      </c>
      <c r="U10" s="4">
        <v>30000</v>
      </c>
      <c r="V10" s="4">
        <f t="shared" ref="V10:V17" si="8">SUM(D10*U10)</f>
        <v>30000</v>
      </c>
    </row>
    <row r="11" spans="1:22" ht="15" x14ac:dyDescent="0.25">
      <c r="A11" s="24" t="s">
        <v>23</v>
      </c>
      <c r="B11" s="23" t="s">
        <v>32</v>
      </c>
      <c r="C11" s="25" t="s">
        <v>15</v>
      </c>
      <c r="D11" s="25">
        <v>1</v>
      </c>
      <c r="E11" s="26">
        <v>659560</v>
      </c>
      <c r="F11" s="10">
        <f t="shared" si="3"/>
        <v>659560</v>
      </c>
      <c r="G11" s="4">
        <v>600000</v>
      </c>
      <c r="H11" s="4">
        <f t="shared" si="0"/>
        <v>600000</v>
      </c>
      <c r="I11" s="4">
        <v>339691</v>
      </c>
      <c r="J11" s="4">
        <f t="shared" si="1"/>
        <v>339691</v>
      </c>
      <c r="K11" s="4">
        <v>500000</v>
      </c>
      <c r="L11" s="4">
        <f t="shared" si="2"/>
        <v>500000</v>
      </c>
      <c r="M11" s="4">
        <v>480000</v>
      </c>
      <c r="N11" s="4">
        <f t="shared" si="4"/>
        <v>480000</v>
      </c>
      <c r="O11" s="4">
        <v>490000</v>
      </c>
      <c r="P11" s="4">
        <f t="shared" si="5"/>
        <v>490000</v>
      </c>
      <c r="Q11" s="4">
        <v>648000</v>
      </c>
      <c r="R11" s="4">
        <f t="shared" si="6"/>
        <v>648000</v>
      </c>
      <c r="S11" s="4">
        <v>935009</v>
      </c>
      <c r="T11" s="4">
        <f t="shared" si="7"/>
        <v>935009</v>
      </c>
      <c r="U11" s="4">
        <v>670000</v>
      </c>
      <c r="V11" s="4">
        <f t="shared" si="8"/>
        <v>670000</v>
      </c>
    </row>
    <row r="12" spans="1:22" ht="15" x14ac:dyDescent="0.25">
      <c r="A12" s="24" t="s">
        <v>24</v>
      </c>
      <c r="B12" s="23" t="s">
        <v>33</v>
      </c>
      <c r="C12" s="25" t="s">
        <v>15</v>
      </c>
      <c r="D12" s="25">
        <v>1</v>
      </c>
      <c r="E12" s="26">
        <v>120267</v>
      </c>
      <c r="F12" s="10">
        <f t="shared" si="3"/>
        <v>120267</v>
      </c>
      <c r="G12" s="4">
        <v>125000</v>
      </c>
      <c r="H12" s="4">
        <f t="shared" si="0"/>
        <v>125000</v>
      </c>
      <c r="I12" s="4">
        <v>55000</v>
      </c>
      <c r="J12" s="4">
        <f t="shared" si="1"/>
        <v>55000</v>
      </c>
      <c r="K12" s="4">
        <v>30000</v>
      </c>
      <c r="L12" s="4">
        <f t="shared" si="2"/>
        <v>30000</v>
      </c>
      <c r="M12" s="4">
        <v>55000</v>
      </c>
      <c r="N12" s="4">
        <f t="shared" si="4"/>
        <v>55000</v>
      </c>
      <c r="O12" s="4">
        <v>260000</v>
      </c>
      <c r="P12" s="4">
        <f t="shared" si="5"/>
        <v>260000</v>
      </c>
      <c r="Q12" s="4">
        <v>358000</v>
      </c>
      <c r="R12" s="4">
        <f t="shared" si="6"/>
        <v>358000</v>
      </c>
      <c r="S12" s="4">
        <v>224000</v>
      </c>
      <c r="T12" s="4">
        <f t="shared" si="7"/>
        <v>224000</v>
      </c>
      <c r="U12" s="4">
        <v>36500</v>
      </c>
      <c r="V12" s="4">
        <f t="shared" si="8"/>
        <v>36500</v>
      </c>
    </row>
    <row r="13" spans="1:22" ht="26.25" x14ac:dyDescent="0.25">
      <c r="A13" s="24" t="s">
        <v>25</v>
      </c>
      <c r="B13" s="23" t="s">
        <v>34</v>
      </c>
      <c r="C13" s="25" t="s">
        <v>18</v>
      </c>
      <c r="D13" s="25">
        <v>10500</v>
      </c>
      <c r="E13" s="26">
        <v>32.4827619</v>
      </c>
      <c r="F13" s="10">
        <f t="shared" si="3"/>
        <v>341068.99995000003</v>
      </c>
      <c r="G13" s="4">
        <v>36</v>
      </c>
      <c r="H13" s="4">
        <f t="shared" si="0"/>
        <v>378000</v>
      </c>
      <c r="I13" s="4">
        <v>31</v>
      </c>
      <c r="J13" s="4">
        <f t="shared" si="1"/>
        <v>325500</v>
      </c>
      <c r="K13" s="4">
        <v>50</v>
      </c>
      <c r="L13" s="4">
        <f t="shared" si="2"/>
        <v>525000</v>
      </c>
      <c r="M13" s="4">
        <v>40</v>
      </c>
      <c r="N13" s="4">
        <f t="shared" si="4"/>
        <v>420000</v>
      </c>
      <c r="O13" s="4">
        <v>47</v>
      </c>
      <c r="P13" s="4">
        <f t="shared" si="5"/>
        <v>493500</v>
      </c>
      <c r="Q13" s="4">
        <v>41.5</v>
      </c>
      <c r="R13" s="4">
        <f t="shared" si="6"/>
        <v>435750</v>
      </c>
      <c r="S13" s="4">
        <v>48</v>
      </c>
      <c r="T13" s="4">
        <f t="shared" si="7"/>
        <v>504000</v>
      </c>
      <c r="U13" s="4">
        <v>104</v>
      </c>
      <c r="V13" s="4">
        <f t="shared" si="8"/>
        <v>1092000</v>
      </c>
    </row>
    <row r="14" spans="1:22" ht="15" x14ac:dyDescent="0.25">
      <c r="A14" s="24" t="s">
        <v>26</v>
      </c>
      <c r="B14" s="23" t="s">
        <v>35</v>
      </c>
      <c r="C14" s="25" t="s">
        <v>18</v>
      </c>
      <c r="D14" s="25">
        <v>700</v>
      </c>
      <c r="E14" s="26">
        <v>14.795714</v>
      </c>
      <c r="F14" s="10">
        <f t="shared" si="3"/>
        <v>10356.9998</v>
      </c>
      <c r="G14" s="4">
        <v>45</v>
      </c>
      <c r="H14" s="4">
        <f t="shared" si="0"/>
        <v>31500</v>
      </c>
      <c r="I14" s="4">
        <v>30</v>
      </c>
      <c r="J14" s="4">
        <f t="shared" si="1"/>
        <v>21000</v>
      </c>
      <c r="K14" s="4">
        <v>100</v>
      </c>
      <c r="L14" s="4">
        <f t="shared" si="2"/>
        <v>70000</v>
      </c>
      <c r="M14" s="4">
        <v>60</v>
      </c>
      <c r="N14" s="4">
        <f t="shared" si="4"/>
        <v>42000</v>
      </c>
      <c r="O14" s="4">
        <v>60</v>
      </c>
      <c r="P14" s="4">
        <f t="shared" si="5"/>
        <v>42000</v>
      </c>
      <c r="Q14" s="4">
        <v>40</v>
      </c>
      <c r="R14" s="4">
        <f t="shared" si="6"/>
        <v>28000</v>
      </c>
      <c r="S14" s="4">
        <v>97.25</v>
      </c>
      <c r="T14" s="4">
        <f t="shared" si="7"/>
        <v>68075</v>
      </c>
      <c r="U14" s="4">
        <v>68</v>
      </c>
      <c r="V14" s="4">
        <f t="shared" si="8"/>
        <v>47600</v>
      </c>
    </row>
    <row r="15" spans="1:22" ht="15" x14ac:dyDescent="0.25">
      <c r="A15" s="24" t="s">
        <v>27</v>
      </c>
      <c r="B15" s="23" t="s">
        <v>36</v>
      </c>
      <c r="C15" s="25" t="s">
        <v>15</v>
      </c>
      <c r="D15" s="25">
        <v>1</v>
      </c>
      <c r="E15" s="26">
        <v>175315</v>
      </c>
      <c r="F15" s="10">
        <f t="shared" si="3"/>
        <v>175315</v>
      </c>
      <c r="G15" s="4">
        <v>260000</v>
      </c>
      <c r="H15" s="4">
        <f t="shared" si="0"/>
        <v>260000</v>
      </c>
      <c r="I15" s="4">
        <v>260000</v>
      </c>
      <c r="J15" s="4">
        <f t="shared" si="1"/>
        <v>260000</v>
      </c>
      <c r="K15" s="4">
        <v>200000</v>
      </c>
      <c r="L15" s="4">
        <f t="shared" si="2"/>
        <v>200000</v>
      </c>
      <c r="M15" s="4">
        <v>212000</v>
      </c>
      <c r="N15" s="4">
        <f t="shared" si="4"/>
        <v>212000</v>
      </c>
      <c r="O15" s="4">
        <v>270000</v>
      </c>
      <c r="P15" s="4">
        <f t="shared" si="5"/>
        <v>270000</v>
      </c>
      <c r="Q15" s="4">
        <v>174000</v>
      </c>
      <c r="R15" s="4">
        <f t="shared" si="6"/>
        <v>174000</v>
      </c>
      <c r="S15" s="4">
        <v>348600</v>
      </c>
      <c r="T15" s="4">
        <f t="shared" si="7"/>
        <v>348600</v>
      </c>
      <c r="U15" s="4">
        <v>355000</v>
      </c>
      <c r="V15" s="4">
        <f t="shared" si="8"/>
        <v>355000</v>
      </c>
    </row>
    <row r="16" spans="1:22" ht="15" x14ac:dyDescent="0.25">
      <c r="A16" s="3" t="s">
        <v>28</v>
      </c>
      <c r="B16" s="3" t="s">
        <v>37</v>
      </c>
      <c r="C16" s="25" t="s">
        <v>15</v>
      </c>
      <c r="D16" s="25">
        <v>1</v>
      </c>
      <c r="E16" s="26">
        <v>364919</v>
      </c>
      <c r="F16" s="10">
        <f t="shared" si="3"/>
        <v>364919</v>
      </c>
      <c r="G16" s="4">
        <v>132000</v>
      </c>
      <c r="H16" s="4">
        <f t="shared" si="0"/>
        <v>132000</v>
      </c>
      <c r="I16" s="4">
        <v>150000</v>
      </c>
      <c r="J16" s="4">
        <f t="shared" si="1"/>
        <v>150000</v>
      </c>
      <c r="K16" s="4">
        <v>200000</v>
      </c>
      <c r="L16" s="4">
        <f t="shared" si="2"/>
        <v>200000</v>
      </c>
      <c r="M16" s="4">
        <v>150000</v>
      </c>
      <c r="N16" s="4">
        <f t="shared" si="4"/>
        <v>150000</v>
      </c>
      <c r="O16" s="4">
        <v>170000</v>
      </c>
      <c r="P16" s="4">
        <f t="shared" si="5"/>
        <v>170000</v>
      </c>
      <c r="Q16" s="4">
        <v>162600</v>
      </c>
      <c r="R16" s="4">
        <f t="shared" si="6"/>
        <v>162600</v>
      </c>
      <c r="S16" s="4">
        <v>150320</v>
      </c>
      <c r="T16" s="4">
        <f t="shared" si="7"/>
        <v>150320</v>
      </c>
      <c r="U16" s="4">
        <v>87000</v>
      </c>
      <c r="V16" s="4">
        <f t="shared" si="8"/>
        <v>87000</v>
      </c>
    </row>
    <row r="17" spans="1:22" ht="15" x14ac:dyDescent="0.25">
      <c r="A17" s="3" t="s">
        <v>29</v>
      </c>
      <c r="B17" s="3" t="s">
        <v>38</v>
      </c>
      <c r="C17" s="25" t="s">
        <v>15</v>
      </c>
      <c r="D17" s="25">
        <v>1</v>
      </c>
      <c r="E17" s="26">
        <v>495314</v>
      </c>
      <c r="F17" s="10">
        <f t="shared" si="3"/>
        <v>495314</v>
      </c>
      <c r="G17" s="4">
        <v>415000</v>
      </c>
      <c r="H17" s="4">
        <f t="shared" si="0"/>
        <v>415000</v>
      </c>
      <c r="I17" s="4">
        <v>625000</v>
      </c>
      <c r="J17" s="4">
        <f t="shared" si="1"/>
        <v>625000</v>
      </c>
      <c r="K17" s="4">
        <v>350000</v>
      </c>
      <c r="L17" s="4">
        <f t="shared" si="2"/>
        <v>350000</v>
      </c>
      <c r="M17" s="4">
        <v>85000</v>
      </c>
      <c r="N17" s="4">
        <f t="shared" si="4"/>
        <v>85000</v>
      </c>
      <c r="O17" s="4">
        <v>580000</v>
      </c>
      <c r="P17" s="4">
        <f t="shared" si="5"/>
        <v>580000</v>
      </c>
      <c r="Q17" s="4">
        <v>700000</v>
      </c>
      <c r="R17" s="4">
        <f t="shared" si="6"/>
        <v>700000</v>
      </c>
      <c r="S17" s="4">
        <v>663900</v>
      </c>
      <c r="T17" s="4">
        <f t="shared" si="7"/>
        <v>663900</v>
      </c>
      <c r="U17" s="4">
        <v>790000</v>
      </c>
      <c r="V17" s="4">
        <f t="shared" si="8"/>
        <v>790000</v>
      </c>
    </row>
    <row r="18" spans="1:22" ht="15" x14ac:dyDescent="0.25">
      <c r="A18" s="3"/>
      <c r="B18" s="3"/>
      <c r="C18" s="15"/>
      <c r="D18" s="19"/>
      <c r="E18" s="26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" x14ac:dyDescent="0.25">
      <c r="A19" s="3"/>
      <c r="B19" s="3" t="s">
        <v>39</v>
      </c>
      <c r="C19" s="3"/>
      <c r="D19" s="21"/>
      <c r="E19" s="26"/>
      <c r="F19" s="27">
        <f>SUM(F9:F17)</f>
        <v>2733293.9997500004</v>
      </c>
      <c r="G19" s="4"/>
      <c r="H19" s="4">
        <f>SUM(H9:H18)</f>
        <v>2181500</v>
      </c>
      <c r="I19" s="4"/>
      <c r="J19" s="4">
        <f>SUM(J9:J18)</f>
        <v>2191191</v>
      </c>
      <c r="K19" s="4"/>
      <c r="L19" s="4">
        <f>SUM(L9:L18)</f>
        <v>2255000</v>
      </c>
      <c r="M19" s="4"/>
      <c r="N19" s="4">
        <f>SUM(N9:N18)</f>
        <v>2424500</v>
      </c>
      <c r="O19" s="4"/>
      <c r="P19" s="4">
        <f>SUM(P9:P18)</f>
        <v>2635500</v>
      </c>
      <c r="Q19" s="4"/>
      <c r="R19" s="4">
        <f>SUM(R9:R18)</f>
        <v>2854350</v>
      </c>
      <c r="S19" s="4"/>
      <c r="T19" s="4">
        <f>SUM(T9:T18)</f>
        <v>3161404</v>
      </c>
      <c r="U19" s="4"/>
      <c r="V19" s="4">
        <f>SUM(V9:V18)</f>
        <v>3448100</v>
      </c>
    </row>
    <row r="20" spans="1:22" x14ac:dyDescent="0.2">
      <c r="A20" s="3"/>
      <c r="B20" s="3" t="s">
        <v>19</v>
      </c>
      <c r="C20" s="3"/>
      <c r="D20" s="21"/>
      <c r="E20" s="3"/>
      <c r="F20" s="4">
        <f>F19*0.103</f>
        <v>281529.28197425004</v>
      </c>
      <c r="G20" s="3"/>
      <c r="H20" s="4">
        <f>H19*0.103</f>
        <v>224694.5</v>
      </c>
      <c r="I20" s="3"/>
      <c r="J20" s="4">
        <f>J19*0.103</f>
        <v>225692.67299999998</v>
      </c>
      <c r="K20" s="3"/>
      <c r="L20" s="4">
        <f>L19*0.103</f>
        <v>232265</v>
      </c>
      <c r="M20" s="3"/>
      <c r="N20" s="4">
        <f>N19*0.103</f>
        <v>249723.5</v>
      </c>
      <c r="O20" s="3"/>
      <c r="P20" s="4">
        <f>P19*0.103</f>
        <v>271456.5</v>
      </c>
      <c r="Q20" s="3"/>
      <c r="R20" s="4">
        <f>R19*0.103</f>
        <v>293998.05</v>
      </c>
      <c r="S20" s="3"/>
      <c r="T20" s="4">
        <f>T19*0.103</f>
        <v>325624.61199999996</v>
      </c>
      <c r="U20" s="3"/>
      <c r="V20" s="4">
        <f>V19*0.103</f>
        <v>355154.3</v>
      </c>
    </row>
    <row r="21" spans="1:22" x14ac:dyDescent="0.2">
      <c r="A21" s="12"/>
      <c r="B21" s="12" t="s">
        <v>40</v>
      </c>
      <c r="C21" s="12"/>
      <c r="D21" s="20"/>
      <c r="E21" s="12"/>
      <c r="F21" s="11">
        <f>F19+F20</f>
        <v>3014823.2817242504</v>
      </c>
      <c r="G21" s="12"/>
      <c r="H21" s="11">
        <f>H19+H20</f>
        <v>2406194.5</v>
      </c>
      <c r="I21" s="12"/>
      <c r="J21" s="11">
        <f>J19+J20</f>
        <v>2416883.673</v>
      </c>
      <c r="K21" s="12"/>
      <c r="L21" s="11">
        <f>L19+L20</f>
        <v>2487265</v>
      </c>
      <c r="M21" s="12"/>
      <c r="N21" s="11">
        <f>N19+N20</f>
        <v>2674223.5</v>
      </c>
      <c r="O21" s="12"/>
      <c r="P21" s="11">
        <f>P19+P20</f>
        <v>2906956.5</v>
      </c>
      <c r="Q21" s="12"/>
      <c r="R21" s="11">
        <f>R19+R20</f>
        <v>3148348.05</v>
      </c>
      <c r="S21" s="12"/>
      <c r="T21" s="11">
        <f>T19+T20</f>
        <v>3487028.6119999997</v>
      </c>
      <c r="U21" s="12"/>
      <c r="V21" s="11">
        <f>V19+V20</f>
        <v>3803254.3</v>
      </c>
    </row>
    <row r="26" spans="1:22" x14ac:dyDescent="0.2">
      <c r="H26" s="22"/>
      <c r="J26" s="22"/>
      <c r="L26" s="22"/>
      <c r="N26" s="22"/>
      <c r="P26" s="22"/>
      <c r="R26" s="22"/>
      <c r="T26" s="22"/>
      <c r="V26" s="22"/>
    </row>
    <row r="30" spans="1:22" x14ac:dyDescent="0.2">
      <c r="F30" s="22"/>
    </row>
  </sheetData>
  <mergeCells count="9">
    <mergeCell ref="O5:P6"/>
    <mergeCell ref="Q5:R6"/>
    <mergeCell ref="S5:T6"/>
    <mergeCell ref="U5:V6"/>
    <mergeCell ref="E5:F6"/>
    <mergeCell ref="G5:H6"/>
    <mergeCell ref="I5:J6"/>
    <mergeCell ref="K5:L6"/>
    <mergeCell ref="M5:N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C8:C19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Windows User</cp:lastModifiedBy>
  <dcterms:created xsi:type="dcterms:W3CDTF">2020-03-26T23:05:44Z</dcterms:created>
  <dcterms:modified xsi:type="dcterms:W3CDTF">2024-02-21T17:09:24Z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