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L:\Bids and Specs, Formal\2024 Sealed Bids\ES24-0075F - Central Treatment Plant Secondary Clarifier #4, #5, and #6 Restoration Project\"/>
    </mc:Choice>
  </mc:AlternateContent>
  <xr:revisionPtr revIDLastSave="0" documentId="8_{0DE08450-06FD-4BEF-9E2D-3C0E2FBC7BF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H20" i="1"/>
  <c r="H22" i="1"/>
  <c r="H21" i="1"/>
  <c r="H19" i="1"/>
  <c r="F10" i="1"/>
  <c r="F11" i="1"/>
  <c r="F12" i="1"/>
  <c r="F13" i="1"/>
  <c r="F14" i="1"/>
  <c r="F15" i="1"/>
  <c r="F16" i="1"/>
  <c r="L13" i="1"/>
  <c r="L12" i="1"/>
  <c r="L11" i="1"/>
  <c r="L10" i="1"/>
  <c r="L9" i="1"/>
  <c r="J13" i="1"/>
  <c r="J12" i="1"/>
  <c r="J11" i="1"/>
  <c r="J10" i="1"/>
  <c r="J9" i="1"/>
  <c r="H11" i="1"/>
  <c r="H12" i="1"/>
  <c r="H13" i="1"/>
  <c r="H10" i="1" l="1"/>
  <c r="F9" i="1" l="1"/>
  <c r="F18" i="1" s="1"/>
  <c r="F21" i="1" l="1"/>
  <c r="F19" i="1"/>
  <c r="F20" i="1" s="1"/>
  <c r="F22" i="1" s="1"/>
  <c r="H9" i="1"/>
  <c r="J14" i="1" l="1"/>
  <c r="L14" i="1"/>
  <c r="H14" i="1"/>
  <c r="L15" i="1"/>
  <c r="H15" i="1"/>
  <c r="J15" i="1"/>
  <c r="L16" i="1"/>
  <c r="H16" i="1"/>
  <c r="J16" i="1"/>
  <c r="L18" i="1" l="1"/>
  <c r="H18" i="1"/>
  <c r="J18" i="1"/>
  <c r="L21" i="1" l="1"/>
  <c r="L19" i="1"/>
  <c r="J21" i="1"/>
  <c r="J19" i="1"/>
  <c r="L22" i="1" l="1"/>
  <c r="J22" i="1"/>
</calcChain>
</file>

<file path=xl/sharedStrings.xml><?xml version="1.0" encoding="utf-8"?>
<sst xmlns="http://schemas.openxmlformats.org/spreadsheetml/2006/main" count="53" uniqueCount="39">
  <si>
    <t>Item</t>
  </si>
  <si>
    <t>Description</t>
  </si>
  <si>
    <t>Unit</t>
  </si>
  <si>
    <t>Quantity</t>
  </si>
  <si>
    <t>Unit Price</t>
  </si>
  <si>
    <t>Amount</t>
  </si>
  <si>
    <t>ENGINEER'S 
ESTIMATE</t>
  </si>
  <si>
    <t>Unit:</t>
  </si>
  <si>
    <t>AC</t>
  </si>
  <si>
    <t>CY</t>
  </si>
  <si>
    <t>EA</t>
  </si>
  <si>
    <t>FA</t>
  </si>
  <si>
    <t>HN</t>
  </si>
  <si>
    <t>HR</t>
  </si>
  <si>
    <t>LF</t>
  </si>
  <si>
    <t>LS</t>
  </si>
  <si>
    <t>SF</t>
  </si>
  <si>
    <t>SY</t>
  </si>
  <si>
    <t>TN</t>
  </si>
  <si>
    <t>Total Base Bid</t>
  </si>
  <si>
    <t>SCHEDULE A</t>
  </si>
  <si>
    <t>Central Treatment Plant Secondary Clarifier #4, 5 and 6 Restoration</t>
  </si>
  <si>
    <t>ES24-0075F</t>
  </si>
  <si>
    <r>
      <t xml:space="preserve">Bid Opening: </t>
    </r>
    <r>
      <rPr>
        <b/>
        <sz val="10"/>
        <color rgb="FFFF0000"/>
        <rFont val="Arial"/>
        <family val="2"/>
      </rPr>
      <t>05/28/2024</t>
    </r>
  </si>
  <si>
    <t>Demolition, Removal of existing 2” thick grout layer (topping slab) and baffel skirts on Secondary Clarifier.</t>
  </si>
  <si>
    <t xml:space="preserve">Secondary Clarifier restoration, patching and repair of existing concrete substrate underneath existing 2” Grout topping slab layer. </t>
  </si>
  <si>
    <t>Epoxy Crack Injection</t>
  </si>
  <si>
    <t>Procure and Installation of two Temporary Tents</t>
  </si>
  <si>
    <t xml:space="preserve">Concrete and Ferrous Surfaces preparation and coating.  </t>
  </si>
  <si>
    <t>Procure and Installation of New 1/4" thick Steel Baffle Skirts, 1/2" SST Splash plate, Stainless "L" style brackets, and Brush System.</t>
  </si>
  <si>
    <t>Procure and Installation of New Bearings Secondary Clarifier # 4, 5, and 6.</t>
  </si>
  <si>
    <t>Procure and Installation of Rubber Screed</t>
  </si>
  <si>
    <t>Sales Tax 10. 3%</t>
  </si>
  <si>
    <t xml:space="preserve">Subtotal </t>
  </si>
  <si>
    <t>Contingency (20%)</t>
  </si>
  <si>
    <t xml:space="preserve">Total </t>
  </si>
  <si>
    <t>Rognlin's, Inc.                           Aberdeen, WA</t>
  </si>
  <si>
    <t>Northwest Cascade, Inc.          Puyallup, WA</t>
  </si>
  <si>
    <t>Ceccanti, Inc.                               Tacoma,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</si>
</sst>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6"/>
      <name val="Univers (WN)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0" fontId="1" fillId="0" borderId="0"/>
    <xf numFmtId="39" fontId="5" fillId="0" borderId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5" applyNumberFormat="0" applyAlignment="0" applyProtection="0"/>
    <xf numFmtId="0" fontId="14" fillId="9" borderId="6" applyNumberFormat="0" applyAlignment="0" applyProtection="0"/>
    <xf numFmtId="0" fontId="15" fillId="9" borderId="5" applyNumberFormat="0" applyAlignment="0" applyProtection="0"/>
    <xf numFmtId="0" fontId="16" fillId="0" borderId="7" applyNumberFormat="0" applyFill="0" applyAlignment="0" applyProtection="0"/>
    <xf numFmtId="0" fontId="17" fillId="1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0" fontId="1" fillId="0" borderId="0"/>
    <xf numFmtId="44" fontId="1" fillId="0" borderId="0" applyFont="0" applyFill="0" applyBorder="0" applyAlignment="0" applyProtection="0"/>
    <xf numFmtId="0" fontId="22" fillId="0" borderId="0"/>
    <xf numFmtId="0" fontId="23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24" fillId="0" borderId="0"/>
    <xf numFmtId="0" fontId="24" fillId="0" borderId="0"/>
    <xf numFmtId="0" fontId="1" fillId="0" borderId="0"/>
    <xf numFmtId="39" fontId="5" fillId="0" borderId="0" applyAlignment="0" applyProtection="0"/>
    <xf numFmtId="0" fontId="1" fillId="0" borderId="0"/>
    <xf numFmtId="43" fontId="22" fillId="0" borderId="0" applyFont="0" applyFill="0" applyBorder="0" applyAlignment="0" applyProtection="0"/>
    <xf numFmtId="0" fontId="25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164" fontId="2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1" xfId="0" applyFont="1" applyFill="1" applyBorder="1"/>
    <xf numFmtId="14" fontId="2" fillId="0" borderId="0" xfId="0" applyNumberFormat="1" applyFont="1"/>
    <xf numFmtId="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3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9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3" xr:uid="{00000000-0005-0000-0000-00001B000000}"/>
    <cellStyle name="Comma 2 2" xfId="90" xr:uid="{00000000-0005-0000-0000-00001C000000}"/>
    <cellStyle name="Comma 3" xfId="82" xr:uid="{00000000-0005-0000-0000-00001D000000}"/>
    <cellStyle name="Currency 2" xfId="51" xr:uid="{00000000-0005-0000-0000-00001F000000}"/>
    <cellStyle name="Currency 2 2" xfId="52" xr:uid="{00000000-0005-0000-0000-000020000000}"/>
    <cellStyle name="Currency 3" xfId="53" xr:uid="{00000000-0005-0000-0000-000021000000}"/>
    <cellStyle name="Currency 4" xfId="54" xr:uid="{00000000-0005-0000-0000-000022000000}"/>
    <cellStyle name="Currency 5" xfId="48" xr:uid="{00000000-0005-0000-0000-000023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55" xr:uid="{00000000-0005-0000-0000-00002E000000}"/>
    <cellStyle name="Normal 10 2" xfId="56" xr:uid="{00000000-0005-0000-0000-00002F000000}"/>
    <cellStyle name="Normal 11" xfId="57" xr:uid="{00000000-0005-0000-0000-000030000000}"/>
    <cellStyle name="Normal 12" xfId="47" xr:uid="{00000000-0005-0000-0000-000031000000}"/>
    <cellStyle name="Normal 13" xfId="81" xr:uid="{00000000-0005-0000-0000-000032000000}"/>
    <cellStyle name="Normal 14" xfId="83" xr:uid="{00000000-0005-0000-0000-000033000000}"/>
    <cellStyle name="Normal 15" xfId="44" xr:uid="{00000000-0005-0000-0000-000034000000}"/>
    <cellStyle name="Normal 16" xfId="91" xr:uid="{00000000-0005-0000-0000-000035000000}"/>
    <cellStyle name="Normal 2" xfId="2" xr:uid="{00000000-0005-0000-0000-000036000000}"/>
    <cellStyle name="Normal 2 2" xfId="50" xr:uid="{00000000-0005-0000-0000-000037000000}"/>
    <cellStyle name="Normal 2 2 2" xfId="58" xr:uid="{00000000-0005-0000-0000-000038000000}"/>
    <cellStyle name="Normal 2 2 3" xfId="86" xr:uid="{00000000-0005-0000-0000-000039000000}"/>
    <cellStyle name="Normal 2 3" xfId="59" xr:uid="{00000000-0005-0000-0000-00003A000000}"/>
    <cellStyle name="Normal 2 3 2" xfId="60" xr:uid="{00000000-0005-0000-0000-00003B000000}"/>
    <cellStyle name="Normal 2 4" xfId="1" xr:uid="{00000000-0005-0000-0000-00003C000000}"/>
    <cellStyle name="Normal 2 4 2" xfId="62" xr:uid="{00000000-0005-0000-0000-00003D000000}"/>
    <cellStyle name="Normal 2 4 3" xfId="61" xr:uid="{00000000-0005-0000-0000-00003E000000}"/>
    <cellStyle name="Normal 2 5" xfId="49" xr:uid="{00000000-0005-0000-0000-00003F000000}"/>
    <cellStyle name="Normal 2 6" xfId="85" xr:uid="{00000000-0005-0000-0000-000040000000}"/>
    <cellStyle name="Normal 2 7" xfId="45" xr:uid="{00000000-0005-0000-0000-000041000000}"/>
    <cellStyle name="Normal 3" xfId="46" xr:uid="{00000000-0005-0000-0000-000042000000}"/>
    <cellStyle name="Normal 3 2" xfId="63" xr:uid="{00000000-0005-0000-0000-000043000000}"/>
    <cellStyle name="Normal 4" xfId="64" xr:uid="{00000000-0005-0000-0000-000044000000}"/>
    <cellStyle name="Normal 4 2" xfId="65" xr:uid="{00000000-0005-0000-0000-000045000000}"/>
    <cellStyle name="Normal 5" xfId="66" xr:uid="{00000000-0005-0000-0000-000046000000}"/>
    <cellStyle name="Normal 5 2" xfId="67" xr:uid="{00000000-0005-0000-0000-000047000000}"/>
    <cellStyle name="Normal 5 2 2" xfId="89" xr:uid="{00000000-0005-0000-0000-000048000000}"/>
    <cellStyle name="Normal 5 3" xfId="87" xr:uid="{00000000-0005-0000-0000-000049000000}"/>
    <cellStyle name="Normal 6" xfId="68" xr:uid="{00000000-0005-0000-0000-00004A000000}"/>
    <cellStyle name="Normal 6 2" xfId="69" xr:uid="{00000000-0005-0000-0000-00004B000000}"/>
    <cellStyle name="Normal 6 3" xfId="70" xr:uid="{00000000-0005-0000-0000-00004C000000}"/>
    <cellStyle name="Normal 6 4" xfId="88" xr:uid="{00000000-0005-0000-0000-00004D000000}"/>
    <cellStyle name="Normal 7" xfId="71" xr:uid="{00000000-0005-0000-0000-00004E000000}"/>
    <cellStyle name="Normal 7 2" xfId="72" xr:uid="{00000000-0005-0000-0000-00004F000000}"/>
    <cellStyle name="Normal 8" xfId="73" xr:uid="{00000000-0005-0000-0000-000050000000}"/>
    <cellStyle name="Normal 8 2" xfId="74" xr:uid="{00000000-0005-0000-0000-000051000000}"/>
    <cellStyle name="Normal 9" xfId="75" xr:uid="{00000000-0005-0000-0000-000052000000}"/>
    <cellStyle name="Normal 9 2" xfId="76" xr:uid="{00000000-0005-0000-0000-000053000000}"/>
    <cellStyle name="Note 2" xfId="84" xr:uid="{00000000-0005-0000-0000-000054000000}"/>
    <cellStyle name="Output" xfId="13" builtinId="21" customBuiltin="1"/>
    <cellStyle name="Percent 2" xfId="77" xr:uid="{00000000-0005-0000-0000-000056000000}"/>
    <cellStyle name="Percent 2 2" xfId="78" xr:uid="{00000000-0005-0000-0000-000057000000}"/>
    <cellStyle name="Percent 3" xfId="79" xr:uid="{00000000-0005-0000-0000-000058000000}"/>
    <cellStyle name="Percent 4" xfId="80" xr:uid="{00000000-0005-0000-0000-000059000000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FCD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91" zoomScaleNormal="91" workbookViewId="0">
      <selection activeCell="K20" sqref="K20"/>
    </sheetView>
  </sheetViews>
  <sheetFormatPr defaultColWidth="9.140625" defaultRowHeight="12.75" x14ac:dyDescent="0.2"/>
  <cols>
    <col min="1" max="1" width="14.85546875" style="1" customWidth="1"/>
    <col min="2" max="2" width="65.85546875" style="1" customWidth="1"/>
    <col min="3" max="3" width="14.7109375" style="20" bestFit="1" customWidth="1"/>
    <col min="4" max="4" width="10.42578125" style="21" customWidth="1"/>
    <col min="5" max="5" width="16.7109375" style="1" customWidth="1"/>
    <col min="6" max="6" width="16.85546875" style="1" customWidth="1"/>
    <col min="7" max="12" width="16.7109375" style="1" customWidth="1"/>
    <col min="13" max="16384" width="9.140625" style="1"/>
  </cols>
  <sheetData>
    <row r="1" spans="1:12" x14ac:dyDescent="0.2">
      <c r="A1" s="8" t="s">
        <v>21</v>
      </c>
    </row>
    <row r="2" spans="1:12" x14ac:dyDescent="0.2">
      <c r="A2" s="8" t="s">
        <v>22</v>
      </c>
    </row>
    <row r="3" spans="1:12" x14ac:dyDescent="0.2">
      <c r="A3" s="8" t="s">
        <v>23</v>
      </c>
      <c r="B3" s="14"/>
    </row>
    <row r="5" spans="1:12" ht="15.75" customHeight="1" x14ac:dyDescent="0.2">
      <c r="E5" s="35" t="s">
        <v>6</v>
      </c>
      <c r="F5" s="35"/>
      <c r="G5" s="36" t="s">
        <v>36</v>
      </c>
      <c r="H5" s="36"/>
      <c r="I5" s="35" t="s">
        <v>37</v>
      </c>
      <c r="J5" s="35"/>
      <c r="K5" s="35" t="s">
        <v>38</v>
      </c>
      <c r="L5" s="35"/>
    </row>
    <row r="6" spans="1:12" ht="23.25" customHeight="1" x14ac:dyDescent="0.2">
      <c r="E6" s="35"/>
      <c r="F6" s="35"/>
      <c r="G6" s="36"/>
      <c r="H6" s="36"/>
      <c r="I6" s="35"/>
      <c r="J6" s="35"/>
      <c r="K6" s="35"/>
      <c r="L6" s="35"/>
    </row>
    <row r="7" spans="1:12" ht="20.25" customHeight="1" x14ac:dyDescent="0.2">
      <c r="A7" s="7" t="s">
        <v>0</v>
      </c>
      <c r="B7" s="7" t="s">
        <v>1</v>
      </c>
      <c r="C7" s="7" t="s">
        <v>2</v>
      </c>
      <c r="D7" s="15" t="s">
        <v>3</v>
      </c>
      <c r="E7" s="9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</row>
    <row r="8" spans="1:12" ht="20.25" customHeight="1" x14ac:dyDescent="0.2">
      <c r="A8" s="13"/>
      <c r="B8" s="34" t="s">
        <v>20</v>
      </c>
      <c r="C8" s="22"/>
      <c r="D8" s="23"/>
      <c r="E8" s="5"/>
      <c r="F8" s="5"/>
      <c r="G8" s="6"/>
      <c r="H8" s="6"/>
      <c r="I8" s="6"/>
      <c r="J8" s="6"/>
      <c r="K8" s="6"/>
      <c r="L8" s="6"/>
    </row>
    <row r="9" spans="1:12" ht="15" x14ac:dyDescent="0.2">
      <c r="A9" s="28">
        <v>1</v>
      </c>
      <c r="B9" s="30" t="s">
        <v>24</v>
      </c>
      <c r="C9" s="32" t="s">
        <v>15</v>
      </c>
      <c r="D9" s="33">
        <v>1</v>
      </c>
      <c r="E9" s="10">
        <v>600000</v>
      </c>
      <c r="F9" s="10">
        <f>D9*E9</f>
        <v>600000</v>
      </c>
      <c r="G9" s="4">
        <v>180500</v>
      </c>
      <c r="H9" s="4">
        <f t="shared" ref="H9:H16" si="0">D9*G9</f>
        <v>180500</v>
      </c>
      <c r="I9" s="4">
        <v>260000</v>
      </c>
      <c r="J9" s="4">
        <f t="shared" ref="J9:J16" si="1">D9*I9</f>
        <v>260000</v>
      </c>
      <c r="K9" s="4">
        <v>600000</v>
      </c>
      <c r="L9" s="4">
        <f t="shared" ref="L9:L16" si="2">D9*K9</f>
        <v>600000</v>
      </c>
    </row>
    <row r="10" spans="1:12" ht="15" x14ac:dyDescent="0.2">
      <c r="A10" s="29">
        <v>2</v>
      </c>
      <c r="B10" s="31" t="s">
        <v>25</v>
      </c>
      <c r="C10" s="32" t="s">
        <v>15</v>
      </c>
      <c r="D10" s="33">
        <v>1</v>
      </c>
      <c r="E10" s="10">
        <v>90000</v>
      </c>
      <c r="F10" s="10">
        <f t="shared" ref="F10:F16" si="3">D10*E10</f>
        <v>90000</v>
      </c>
      <c r="G10" s="4">
        <v>132000</v>
      </c>
      <c r="H10" s="4">
        <f t="shared" si="0"/>
        <v>132000</v>
      </c>
      <c r="I10" s="4">
        <v>476500</v>
      </c>
      <c r="J10" s="4">
        <f t="shared" si="1"/>
        <v>476500</v>
      </c>
      <c r="K10" s="4">
        <v>500000</v>
      </c>
      <c r="L10" s="4">
        <f t="shared" si="2"/>
        <v>500000</v>
      </c>
    </row>
    <row r="11" spans="1:12" ht="15" x14ac:dyDescent="0.2">
      <c r="A11" s="29">
        <v>3</v>
      </c>
      <c r="B11" s="31" t="s">
        <v>26</v>
      </c>
      <c r="C11" s="32" t="s">
        <v>14</v>
      </c>
      <c r="D11" s="33">
        <v>1200</v>
      </c>
      <c r="E11" s="10">
        <v>83.333333400000001</v>
      </c>
      <c r="F11" s="10">
        <f t="shared" si="3"/>
        <v>100000.00008</v>
      </c>
      <c r="G11" s="4">
        <v>102</v>
      </c>
      <c r="H11" s="4">
        <f t="shared" si="0"/>
        <v>122400</v>
      </c>
      <c r="I11" s="4">
        <v>100</v>
      </c>
      <c r="J11" s="4">
        <f t="shared" si="1"/>
        <v>120000</v>
      </c>
      <c r="K11" s="4">
        <v>6</v>
      </c>
      <c r="L11" s="4">
        <f t="shared" si="2"/>
        <v>7200</v>
      </c>
    </row>
    <row r="12" spans="1:12" ht="15" x14ac:dyDescent="0.2">
      <c r="A12" s="29">
        <v>4</v>
      </c>
      <c r="B12" s="31" t="s">
        <v>27</v>
      </c>
      <c r="C12" s="32" t="s">
        <v>11</v>
      </c>
      <c r="D12" s="33">
        <v>1</v>
      </c>
      <c r="E12" s="10">
        <v>200000</v>
      </c>
      <c r="F12" s="10">
        <f t="shared" si="3"/>
        <v>200000</v>
      </c>
      <c r="G12" s="4">
        <v>200000</v>
      </c>
      <c r="H12" s="4">
        <f t="shared" si="0"/>
        <v>200000</v>
      </c>
      <c r="I12" s="4">
        <v>200000</v>
      </c>
      <c r="J12" s="4">
        <f t="shared" si="1"/>
        <v>200000</v>
      </c>
      <c r="K12" s="4">
        <v>200000</v>
      </c>
      <c r="L12" s="4">
        <f t="shared" si="2"/>
        <v>200000</v>
      </c>
    </row>
    <row r="13" spans="1:12" ht="15" x14ac:dyDescent="0.2">
      <c r="A13" s="28">
        <v>5</v>
      </c>
      <c r="B13" s="30" t="s">
        <v>28</v>
      </c>
      <c r="C13" s="32" t="s">
        <v>15</v>
      </c>
      <c r="D13" s="33">
        <v>1</v>
      </c>
      <c r="E13" s="10">
        <v>1400000</v>
      </c>
      <c r="F13" s="10">
        <f t="shared" si="3"/>
        <v>1400000</v>
      </c>
      <c r="G13" s="4">
        <v>2533000</v>
      </c>
      <c r="H13" s="4">
        <f t="shared" si="0"/>
        <v>2533000</v>
      </c>
      <c r="I13" s="4">
        <v>2425000</v>
      </c>
      <c r="J13" s="4">
        <f t="shared" si="1"/>
        <v>2425000</v>
      </c>
      <c r="K13" s="4">
        <v>2800000</v>
      </c>
      <c r="L13" s="4">
        <f t="shared" si="2"/>
        <v>2800000</v>
      </c>
    </row>
    <row r="14" spans="1:12" ht="15" x14ac:dyDescent="0.2">
      <c r="A14" s="29">
        <v>6</v>
      </c>
      <c r="B14" s="31" t="s">
        <v>29</v>
      </c>
      <c r="C14" s="32" t="s">
        <v>15</v>
      </c>
      <c r="D14" s="33">
        <v>1</v>
      </c>
      <c r="E14" s="10">
        <v>210000</v>
      </c>
      <c r="F14" s="10">
        <f t="shared" si="3"/>
        <v>210000</v>
      </c>
      <c r="G14" s="4">
        <v>309000</v>
      </c>
      <c r="H14" s="4">
        <f t="shared" si="0"/>
        <v>309000</v>
      </c>
      <c r="I14" s="4">
        <v>222750</v>
      </c>
      <c r="J14" s="4">
        <f t="shared" si="1"/>
        <v>222750</v>
      </c>
      <c r="K14" s="4">
        <v>500000</v>
      </c>
      <c r="L14" s="4">
        <f t="shared" si="2"/>
        <v>500000</v>
      </c>
    </row>
    <row r="15" spans="1:12" ht="15" x14ac:dyDescent="0.2">
      <c r="A15" s="29">
        <v>7</v>
      </c>
      <c r="B15" s="30" t="s">
        <v>30</v>
      </c>
      <c r="C15" s="32" t="s">
        <v>15</v>
      </c>
      <c r="D15" s="33">
        <v>1</v>
      </c>
      <c r="E15" s="10">
        <v>75000</v>
      </c>
      <c r="F15" s="10">
        <f t="shared" si="3"/>
        <v>75000</v>
      </c>
      <c r="G15" s="4">
        <v>32500</v>
      </c>
      <c r="H15" s="4">
        <f t="shared" si="0"/>
        <v>32500</v>
      </c>
      <c r="I15" s="4">
        <v>45000</v>
      </c>
      <c r="J15" s="4">
        <f t="shared" si="1"/>
        <v>45000</v>
      </c>
      <c r="K15" s="4">
        <v>90000</v>
      </c>
      <c r="L15" s="4">
        <f t="shared" si="2"/>
        <v>90000</v>
      </c>
    </row>
    <row r="16" spans="1:12" ht="15" x14ac:dyDescent="0.2">
      <c r="A16" s="28">
        <v>8</v>
      </c>
      <c r="B16" s="30" t="s">
        <v>31</v>
      </c>
      <c r="C16" s="32" t="s">
        <v>15</v>
      </c>
      <c r="D16" s="33">
        <v>1</v>
      </c>
      <c r="E16" s="10">
        <v>30000</v>
      </c>
      <c r="F16" s="10">
        <f t="shared" si="3"/>
        <v>30000</v>
      </c>
      <c r="G16" s="4">
        <v>11000</v>
      </c>
      <c r="H16" s="4">
        <f t="shared" si="0"/>
        <v>11000</v>
      </c>
      <c r="I16" s="4">
        <v>138500</v>
      </c>
      <c r="J16" s="4">
        <f t="shared" si="1"/>
        <v>138500</v>
      </c>
      <c r="K16" s="4">
        <v>50000</v>
      </c>
      <c r="L16" s="4">
        <f t="shared" si="2"/>
        <v>50000</v>
      </c>
    </row>
    <row r="17" spans="1:12" x14ac:dyDescent="0.2">
      <c r="A17" s="18"/>
      <c r="B17" s="3"/>
      <c r="C17" s="24"/>
      <c r="D17" s="25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18"/>
      <c r="B18" s="12" t="s">
        <v>19</v>
      </c>
      <c r="C18" s="18"/>
      <c r="D18" s="26"/>
      <c r="E18" s="4"/>
      <c r="F18" s="11">
        <f>SUM(F9:F16)</f>
        <v>2705000.0000800001</v>
      </c>
      <c r="G18" s="11"/>
      <c r="H18" s="11">
        <f>SUM(H9:H16)</f>
        <v>3520400</v>
      </c>
      <c r="I18" s="11"/>
      <c r="J18" s="11">
        <f>SUM(J9:J16)</f>
        <v>3887750</v>
      </c>
      <c r="K18" s="11"/>
      <c r="L18" s="11">
        <f>SUM(L9:L16)</f>
        <v>4747200</v>
      </c>
    </row>
    <row r="19" spans="1:12" x14ac:dyDescent="0.2">
      <c r="A19" s="19"/>
      <c r="B19" s="12" t="s">
        <v>32</v>
      </c>
      <c r="C19" s="19"/>
      <c r="D19" s="27"/>
      <c r="E19" s="12"/>
      <c r="F19" s="11">
        <f>F18*0.103</f>
        <v>278615.00000823999</v>
      </c>
      <c r="G19" s="11"/>
      <c r="H19" s="11">
        <f t="shared" ref="H19:L19" si="4">H18*0.103</f>
        <v>362601.19999999995</v>
      </c>
      <c r="I19" s="11"/>
      <c r="J19" s="11">
        <f t="shared" si="4"/>
        <v>400438.25</v>
      </c>
      <c r="K19" s="11"/>
      <c r="L19" s="11">
        <f t="shared" si="4"/>
        <v>488961.6</v>
      </c>
    </row>
    <row r="20" spans="1:12" x14ac:dyDescent="0.2">
      <c r="A20" s="19"/>
      <c r="B20" s="12" t="s">
        <v>33</v>
      </c>
      <c r="C20" s="19"/>
      <c r="D20" s="27"/>
      <c r="E20" s="12"/>
      <c r="F20" s="17">
        <f>SUM(F18:F19)</f>
        <v>2983615.00008824</v>
      </c>
      <c r="G20" s="17"/>
      <c r="H20" s="17">
        <f t="shared" ref="H20" si="5">SUM(H18:H19)</f>
        <v>3883001.2</v>
      </c>
      <c r="I20" s="17"/>
      <c r="J20" s="17">
        <f t="shared" ref="J20" si="6">SUM(J18:J19)</f>
        <v>4288188.25</v>
      </c>
      <c r="K20" s="17"/>
      <c r="L20" s="17">
        <f t="shared" ref="L20" si="7">SUM(L18:L19)</f>
        <v>5236161.5999999996</v>
      </c>
    </row>
    <row r="21" spans="1:12" x14ac:dyDescent="0.2">
      <c r="A21" s="19"/>
      <c r="B21" s="12" t="s">
        <v>34</v>
      </c>
      <c r="C21" s="19"/>
      <c r="D21" s="27"/>
      <c r="E21" s="12"/>
      <c r="F21" s="17">
        <f>F18*0.2</f>
        <v>541000.00001600001</v>
      </c>
      <c r="G21" s="17"/>
      <c r="H21" s="17">
        <f t="shared" ref="H21:L21" si="8">H18*0.2</f>
        <v>704080</v>
      </c>
      <c r="I21" s="17"/>
      <c r="J21" s="17">
        <f t="shared" si="8"/>
        <v>777550</v>
      </c>
      <c r="K21" s="17"/>
      <c r="L21" s="17">
        <f t="shared" si="8"/>
        <v>949440</v>
      </c>
    </row>
    <row r="22" spans="1:12" x14ac:dyDescent="0.2">
      <c r="A22" s="19"/>
      <c r="B22" s="12" t="s">
        <v>35</v>
      </c>
      <c r="C22" s="19"/>
      <c r="D22" s="27"/>
      <c r="E22" s="12"/>
      <c r="F22" s="17">
        <f>SUM(F20,F21)</f>
        <v>3524615.0001042401</v>
      </c>
      <c r="G22" s="17"/>
      <c r="H22" s="17">
        <f t="shared" ref="H22:L22" si="9">SUM(H20,H21)</f>
        <v>4587081.2</v>
      </c>
      <c r="I22" s="17"/>
      <c r="J22" s="17">
        <f t="shared" si="9"/>
        <v>5065738.25</v>
      </c>
      <c r="K22" s="17"/>
      <c r="L22" s="17">
        <f t="shared" si="9"/>
        <v>6185601.5999999996</v>
      </c>
    </row>
    <row r="23" spans="1:12" x14ac:dyDescent="0.2">
      <c r="A23" s="19"/>
      <c r="B23" s="12"/>
      <c r="C23" s="19"/>
      <c r="D23" s="27"/>
      <c r="E23" s="12"/>
      <c r="F23" s="17"/>
      <c r="G23" s="17"/>
      <c r="H23" s="17"/>
      <c r="I23" s="17"/>
      <c r="J23" s="17"/>
      <c r="K23" s="17"/>
      <c r="L23" s="17"/>
    </row>
    <row r="25" spans="1:12" x14ac:dyDescent="0.2">
      <c r="H25" s="16"/>
      <c r="J25" s="16"/>
      <c r="L25" s="16"/>
    </row>
    <row r="29" spans="1:12" x14ac:dyDescent="0.2">
      <c r="F29" s="16"/>
    </row>
  </sheetData>
  <mergeCells count="4">
    <mergeCell ref="E5:F6"/>
    <mergeCell ref="G5:H6"/>
    <mergeCell ref="I5:J6"/>
    <mergeCell ref="K5:L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Sheet2!$A$2:$A$12</xm:f>
          </x14:formula1>
          <xm:sqref>C8:C18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1"/>
  </cols>
  <sheetData>
    <row r="1" spans="1:1" x14ac:dyDescent="0.2">
      <c r="A1" s="2" t="s">
        <v>7</v>
      </c>
    </row>
    <row r="2" spans="1:1" x14ac:dyDescent="0.2">
      <c r="A2" s="2" t="s">
        <v>8</v>
      </c>
    </row>
    <row r="3" spans="1:1" x14ac:dyDescent="0.2">
      <c r="A3" s="2" t="s">
        <v>9</v>
      </c>
    </row>
    <row r="4" spans="1:1" x14ac:dyDescent="0.2">
      <c r="A4" s="2" t="s">
        <v>10</v>
      </c>
    </row>
    <row r="5" spans="1:1" x14ac:dyDescent="0.2">
      <c r="A5" s="2" t="s">
        <v>11</v>
      </c>
    </row>
    <row r="6" spans="1:1" x14ac:dyDescent="0.2">
      <c r="A6" s="2" t="s">
        <v>12</v>
      </c>
    </row>
    <row r="7" spans="1:1" x14ac:dyDescent="0.2">
      <c r="A7" s="2" t="s">
        <v>13</v>
      </c>
    </row>
    <row r="8" spans="1:1" x14ac:dyDescent="0.2">
      <c r="A8" s="2" t="s">
        <v>14</v>
      </c>
    </row>
    <row r="9" spans="1:1" x14ac:dyDescent="0.2">
      <c r="A9" s="2" t="s">
        <v>15</v>
      </c>
    </row>
    <row r="10" spans="1:1" x14ac:dyDescent="0.2">
      <c r="A10" s="2" t="s">
        <v>16</v>
      </c>
    </row>
    <row r="11" spans="1:1" x14ac:dyDescent="0.2">
      <c r="A11" s="2" t="s">
        <v>17</v>
      </c>
    </row>
    <row r="12" spans="1:1" x14ac:dyDescent="0.2">
      <c r="A12" s="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B17052BE8C22488E510C603C6BF4FC" ma:contentTypeVersion="11" ma:contentTypeDescription="Create a new document." ma:contentTypeScope="" ma:versionID="262cca98cc6908c6e450ad01e385b976">
  <xsd:schema xmlns:xsd="http://www.w3.org/2001/XMLSchema" xmlns:xs="http://www.w3.org/2001/XMLSchema" xmlns:p="http://schemas.microsoft.com/office/2006/metadata/properties" xmlns:ns3="20d6a4c1-a12c-4e1c-99f7-723bbd9e4256" xmlns:ns4="9eb78b25-82e8-47e3-ad23-bef1c99cfd10" targetNamespace="http://schemas.microsoft.com/office/2006/metadata/properties" ma:root="true" ma:fieldsID="7289303d1d7ccc210941e327ccdce802" ns3:_="" ns4:_="">
    <xsd:import namespace="20d6a4c1-a12c-4e1c-99f7-723bbd9e4256"/>
    <xsd:import namespace="9eb78b25-82e8-47e3-ad23-bef1c99cfd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a4c1-a12c-4e1c-99f7-723bbd9e4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78b25-82e8-47e3-ad23-bef1c99cf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4D181E-28B7-45EE-933C-B9EFD06F2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58D0D5-4A06-405B-85AD-F3F6839D5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a4c1-a12c-4e1c-99f7-723bbd9e4256"/>
    <ds:schemaRef ds:uri="9eb78b25-82e8-47e3-ad23-bef1c99cf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CA91C6-5F36-4DE1-9E75-D6672065F5C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20d6a4c1-a12c-4e1c-99f7-723bbd9e4256"/>
    <ds:schemaRef ds:uri="http://schemas.openxmlformats.org/package/2006/metadata/core-properties"/>
    <ds:schemaRef ds:uri="9eb78b25-82e8-47e3-ad23-bef1c99cfd1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Prussen, Kari</dc:creator>
  <cp:lastModifiedBy>Rowden II, Stan</cp:lastModifiedBy>
  <dcterms:created xsi:type="dcterms:W3CDTF">2020-03-26T23:05:44Z</dcterms:created>
  <dcterms:modified xsi:type="dcterms:W3CDTF">2024-06-11T21:39:48Z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0x0101009CB17052BE8C22488E510C603C6BF4FC</vt:lpwstr>
  </property>
</Properties>
</file>