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L:\Bids and Specs, Formal\2024 Sealed Bids\ES24-0118F - Household Hazardous Waste Facility Moderate Risk Waste and Transportation Services\"/>
    </mc:Choice>
  </mc:AlternateContent>
  <xr:revisionPtr revIDLastSave="0" documentId="8_{EF6C34DE-31C1-4CB1-ABE1-BDBADBEFE759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Bid Tab - Single Schedul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5" l="1"/>
  <c r="H106" i="5"/>
  <c r="H107" i="5"/>
  <c r="H108" i="5"/>
  <c r="H109" i="5"/>
  <c r="F106" i="5"/>
  <c r="F107" i="5"/>
  <c r="F108" i="5"/>
  <c r="F109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49" i="5"/>
  <c r="F50" i="5"/>
  <c r="F51" i="5"/>
  <c r="F52" i="5"/>
  <c r="F53" i="5"/>
  <c r="F54" i="5"/>
  <c r="F55" i="5"/>
  <c r="F56" i="5"/>
  <c r="F57" i="5"/>
  <c r="F71" i="5"/>
  <c r="F72" i="5"/>
  <c r="F73" i="5"/>
  <c r="F74" i="5"/>
  <c r="F75" i="5"/>
  <c r="F76" i="5"/>
  <c r="F42" i="5"/>
  <c r="F43" i="5"/>
  <c r="F44" i="5"/>
  <c r="F45" i="5"/>
  <c r="F46" i="5"/>
  <c r="F47" i="5"/>
  <c r="F48" i="5"/>
  <c r="F77" i="5"/>
  <c r="F78" i="5"/>
  <c r="F79" i="5"/>
  <c r="F80" i="5"/>
  <c r="F81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13" i="5"/>
  <c r="F14" i="5"/>
  <c r="F15" i="5"/>
  <c r="F38" i="5"/>
  <c r="F39" i="5"/>
  <c r="F40" i="5"/>
  <c r="F4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H110" i="5"/>
  <c r="F110" i="5"/>
  <c r="H105" i="5"/>
  <c r="F105" i="5"/>
  <c r="J103" i="5"/>
  <c r="H103" i="5"/>
  <c r="F103" i="5"/>
  <c r="J102" i="5"/>
  <c r="H102" i="5"/>
  <c r="F102" i="5"/>
  <c r="J101" i="5"/>
  <c r="H101" i="5"/>
  <c r="F101" i="5"/>
  <c r="J100" i="5"/>
  <c r="H100" i="5"/>
  <c r="F100" i="5"/>
  <c r="J99" i="5"/>
  <c r="H99" i="5"/>
  <c r="F99" i="5"/>
  <c r="J98" i="5"/>
  <c r="H98" i="5"/>
  <c r="F98" i="5"/>
  <c r="J97" i="5"/>
  <c r="H97" i="5"/>
  <c r="F97" i="5"/>
  <c r="H12" i="5"/>
  <c r="F12" i="5"/>
  <c r="H11" i="5"/>
  <c r="F11" i="5"/>
  <c r="H10" i="5"/>
  <c r="F10" i="5"/>
  <c r="H9" i="5"/>
  <c r="F9" i="5"/>
  <c r="J8" i="5"/>
  <c r="H8" i="5"/>
  <c r="F8" i="5"/>
  <c r="F112" i="5" l="1"/>
  <c r="H112" i="5"/>
  <c r="J112" i="5"/>
  <c r="F113" i="5" l="1"/>
  <c r="F114" i="5" s="1"/>
  <c r="J113" i="5"/>
  <c r="J114" i="5" s="1"/>
  <c r="H113" i="5"/>
  <c r="H1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tc={765F8AF1-0745-410F-9875-2AB73995314E}</author>
    <author>tc={A7EEE493-D64D-4A45-87AD-5BFFF8776075}</author>
    <author>tc={FC9901F9-ADBA-4D93-B959-D83AB303036F}</author>
    <author>tc={2CED88AB-237A-4CCE-8D74-995A98276E35}</author>
  </authors>
  <commentList>
    <comment ref="J39" authorId="0" shapeId="0" xr:uid="{765F8AF1-0745-410F-9875-2AB73995314E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Calculation error: Submittal showed total cost 300 instead of 330</t>
      </text>
    </comment>
    <comment ref="F104" authorId="1" shapeId="0" xr:uid="{A7EEE493-D64D-4A45-87AD-5BFFF8776075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Calculation error. Applied same calculation to all 3 lines to determine Annual E&amp;I fee. Base bid less line total submitted 1.80 =201560.70 multiplied by the flat fee 15% = 30234.105</t>
      </text>
    </comment>
    <comment ref="H104" authorId="2" shapeId="0" xr:uid="{FC9901F9-ADBA-4D93-B959-D83AB303036F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the same logic for calculation: Annual base bid less line total submitted of 21397.56 = 213975.15 multiplied by the flat fee of 10% = 21,397.516</t>
      </text>
    </comment>
    <comment ref="J104" authorId="3" shapeId="0" xr:uid="{2CED88AB-237A-4CCE-8D74-995A98276E3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Calculation error.  Calculation error. Applied same calculation to all 3 lines to determine Annual E&amp;I fee. Base bid less line total submitted of 0 =304,900.00 multiplied by the flat fee 5% = 15,245.00
</t>
      </text>
    </comment>
  </commentList>
</comments>
</file>

<file path=xl/sharedStrings.xml><?xml version="1.0" encoding="utf-8"?>
<sst xmlns="http://schemas.openxmlformats.org/spreadsheetml/2006/main" count="336" uniqueCount="227">
  <si>
    <t>Item #</t>
  </si>
  <si>
    <t>Description</t>
  </si>
  <si>
    <t>Unit</t>
  </si>
  <si>
    <t>Quantity</t>
  </si>
  <si>
    <t>Unit Price</t>
  </si>
  <si>
    <t>Amount</t>
  </si>
  <si>
    <t>Base Bid = Subtotal</t>
  </si>
  <si>
    <t>WA State Sales Tax @ 10.3%</t>
  </si>
  <si>
    <t>Total</t>
  </si>
  <si>
    <t>ES24-0118F</t>
  </si>
  <si>
    <t>Bid Opening: August 13, 2024</t>
  </si>
  <si>
    <t>Clean Earth</t>
  </si>
  <si>
    <t>Clean Harbor</t>
  </si>
  <si>
    <t>ACT Enviro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</si>
  <si>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</si>
  <si>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</si>
  <si>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</si>
  <si>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</si>
  <si>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</si>
  <si>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</si>
  <si>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</si>
  <si>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</si>
  <si>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</si>
  <si>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</si>
  <si>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</si>
  <si>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</si>
  <si>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</si>
  <si>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</si>
  <si>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</si>
  <si>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</si>
  <si>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</si>
  <si>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</si>
  <si>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</si>
  <si>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</si>
  <si>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</si>
  <si>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</si>
  <si>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</si>
  <si>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</si>
  <si>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</si>
  <si>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</si>
  <si>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</si>
  <si>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</si>
  <si>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</si>
  <si>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</si>
  <si>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</si>
  <si>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</si>
  <si>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</si>
  <si>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</si>
  <si>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</si>
  <si>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</si>
  <si>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</si>
  <si>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</si>
  <si>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</si>
  <si>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</si>
  <si>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</si>
  <si>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</si>
  <si>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</si>
  <si>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</si>
  <si>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</si>
  <si>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</si>
  <si>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</si>
  <si>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</si>
  <si>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</si>
  <si>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</si>
  <si>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</si>
  <si>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</si>
  <si>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</si>
  <si>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</si>
  <si>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</si>
  <si>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</si>
  <si>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</si>
  <si>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</si>
  <si>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</si>
  <si>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</si>
  <si>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</si>
  <si>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</si>
  <si>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</si>
  <si>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</si>
  <si>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</si>
  <si>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</si>
  <si>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</si>
  <si>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</si>
  <si>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</si>
  <si>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</si>
  <si>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</si>
  <si>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</si>
  <si>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</si>
  <si>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</si>
  <si>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</si>
  <si>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</si>
  <si>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</si>
  <si>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</si>
  <si>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</si>
  <si>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</si>
  <si>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</si>
  <si>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</si>
  <si>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</si>
  <si>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</si>
  <si>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</si>
  <si>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</si>
  <si>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</si>
  <si>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</si>
  <si>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</si>
  <si>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</si>
  <si>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</si>
  <si>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</si>
  <si>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</si>
  <si>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</si>
  <si>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</si>
  <si>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</si>
  <si>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</si>
  <si>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</si>
  <si>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</si>
  <si>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</si>
  <si>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</si>
  <si>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</si>
  <si>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</si>
  <si>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Alternate fuel &lt;3 Sludge (&lt;3% halogens) BTU &gt; 5000, 30-Gallon Drum</t>
  </si>
  <si>
    <t>Alternate fuel &lt;3 Sludge (&lt;3% halogens) BTU &gt; 5000, 55-Gallon Drum</t>
  </si>
  <si>
    <t>Alternate fuel 0-25% sludge (&lt;3% halogens) BTU &gt; 5000, 55-Gallon Drum</t>
  </si>
  <si>
    <t>Alternate fuel 25-50% sludge (&lt; 3% halogens) BTU &gt; 8000, 55-Gallon Drum</t>
  </si>
  <si>
    <t>Alternate fuel &gt;50% sludge (&lt;3% halogens) BTU &gt;10000, 55-Gallon Drum</t>
  </si>
  <si>
    <t>Alternate fuel &gt;50% sludge (&lt;3% halogens) BTU &gt;10000, 85-Gallon Drum</t>
  </si>
  <si>
    <t>Alternate fuel &lt;3 sludge &lt;3% halogens non-Regulated BTU &gt; 5000, 55-Gallon Drum</t>
  </si>
  <si>
    <t>Loosepack Flammable, 55-Gallon Drum</t>
  </si>
  <si>
    <t>Loosepack Flammable, Box</t>
  </si>
  <si>
    <t>Aerosols Cans of Paints Solvents for Depressurization and Fuel Blending RCRA, 55-Gallon Drum</t>
  </si>
  <si>
    <t>Aerosols Cans of Paints Solvents for Depressurization and Fuel Blending RCRA, Box</t>
  </si>
  <si>
    <t>Flammable Liquids &amp; Debris or Flammable Solids (Dispersable) &gt;5000 BTU/lb for Fuels Blend, 55-Gallon Drum</t>
  </si>
  <si>
    <t>Flammable Liquids &amp; Debris or Flammable Solids (Dispersable) &gt;5000 BTU/lb for Fuels Blend, 85-Gallon Drum</t>
  </si>
  <si>
    <t>Aerosols Pesticide Adhesive Corrosive, 55-Gallon Drum</t>
  </si>
  <si>
    <t>Aerosols Pesticide Adhesive Corrosive, Box</t>
  </si>
  <si>
    <t>Liquids - Pesticide Solutions, 30-Gallon Drum</t>
  </si>
  <si>
    <t>Liquids - Pesticide Solutions, 55-Gallon Drum</t>
  </si>
  <si>
    <t>Liquids - Waters (Lean) &lt; 5% Chlorinated Solvents  &lt;2500 BTU, 55-Gallon Drum</t>
  </si>
  <si>
    <t>Oxidizers Solids/Liquids for Incineration, 15-Gallon Drum</t>
  </si>
  <si>
    <t>Oxidizers Solids/Liquids for Incineration, 55-Gallon Drum</t>
  </si>
  <si>
    <t>Oxidizers Solids/Liquids for Incineration, 5-Gallon Drum</t>
  </si>
  <si>
    <t>Lab Pack Incineration Organic Acids, 55-Gallon Drum</t>
  </si>
  <si>
    <t>Lab Pack Incineration Organic Bases, 55-Gallon Drum</t>
  </si>
  <si>
    <t>Lab Pack Incineration Organic Bases, 5-Gallon Drum</t>
  </si>
  <si>
    <t>Lab Pack Incineration Pesticides, 55-Gallon Drum</t>
  </si>
  <si>
    <t>Lab Pack Incineration Pesticides, 5-Gallon Drum</t>
  </si>
  <si>
    <t>Lab Pack Incineration Pesticides, BOX-Gallon Drum</t>
  </si>
  <si>
    <t>Lab Pack Incineration Organic Poisons, 55-Gallon Drum</t>
  </si>
  <si>
    <t>Lab Pack Incineration Organic Poisons, 5-Gallon Drum</t>
  </si>
  <si>
    <t>Labpack Reactive (D003) PIH Chemicals P Listed Chemicals, Lb</t>
  </si>
  <si>
    <t>Labpack Reactive (D003) PIH Chemicals P Listed Chemicals, 5-Gallon Drum Minimum</t>
  </si>
  <si>
    <t>Lab Pack, Incineration, Flammable Solids (DOT 4.1), R5-gallon drum</t>
  </si>
  <si>
    <t>Lab Pack Incineration Spontaneously Combustible (DOT 4.2), Rate per Lb.</t>
  </si>
  <si>
    <t>Lab Pack Incineration Spontaneously Combustible (DOT 4.2), 5-Gallon Drum Minimum</t>
  </si>
  <si>
    <t>Lab Pack Incineration Reactive Organic Peroxides (DOT 5.2), Rate per Lb.</t>
  </si>
  <si>
    <t>Lab Pack Incineration Reactive Organic Peroxides (DOT 5.2), 5-Gallon Drum Minimum</t>
  </si>
  <si>
    <t>Lab Pack Incineration Water Reactives (DOT 4.3)</t>
  </si>
  <si>
    <t>Lab Pack Incineration Water Reactives (DOT 4.3), 5-Gallon Drum</t>
  </si>
  <si>
    <t>Lab Pack Incineration Water Reactives (DOT 4.3), 15-Gallon Drum</t>
  </si>
  <si>
    <t>Lab Pack Incineration Water Reactives (DOT 4.3), 30-Gallon Drum</t>
  </si>
  <si>
    <t>Cigarette Lighters for Incineration, Rate per Lb.</t>
  </si>
  <si>
    <t>Cigarette Lighters for Incineration, 5-Gallon Drum, Minimum Price</t>
  </si>
  <si>
    <t>Reactive and/or Non-Compatible Liquids (Isocyanates) for Incineration, 55-Gallon Drum, Minimum Price</t>
  </si>
  <si>
    <t>Reactive and/or Non-Compatible Liquids (Isocyanates) for Incineration, Lb.</t>
  </si>
  <si>
    <t>Acidic Corrosive Liquids for Neutralization &amp; Incineration or Direct Incineration, 5-Gallon Drum</t>
  </si>
  <si>
    <t>Acidic Corrosive Liquids for Neutralization &amp; Incineration or Direct Incineration, 15-Gallon Drum</t>
  </si>
  <si>
    <t>Acidic Corrosive Liquids for Neutralization &amp; Incineration or Direct Incineration, 30-Gallon Drum</t>
  </si>
  <si>
    <t>Acidic Corrosive Liquids for Neutralization &amp; Incineration or Direct Incineration, 55-Gallon Drum</t>
  </si>
  <si>
    <t>Alkaline Corrosive Liquids for Neutralization &amp; Incineration or Direct Incineration, 55-Gallon Drum</t>
  </si>
  <si>
    <t>RCRA Pharmaceuticals/Debris, P Listed, for Incineration (Loosepack) - Sharps, 5-Gallon Drum</t>
  </si>
  <si>
    <t>PCB Ballast or Capacitors for Incineration, Lb.</t>
  </si>
  <si>
    <t>PCB Ballast or Capacitors for Incineration,  5-Gallon Drum minimum price</t>
  </si>
  <si>
    <t>PCB Ballast or Capacitors for TSCA Landfill, 55-Gallon Drum</t>
  </si>
  <si>
    <t>PCB Ballast or Capacitors for TSCA Landfill, 5-Gallon Drum</t>
  </si>
  <si>
    <t>Mercury Compounds Inorganic Salts Only, 5-Gallon Drum</t>
  </si>
  <si>
    <t>Metallic Mercury Pourable, 5-Gallon Drum, Minimum Price</t>
  </si>
  <si>
    <t>Metallic Mercury Pourable, Lb.</t>
  </si>
  <si>
    <t>Mercury Contained in Manufactured Articles or Dirt, 55-Gallon Drum</t>
  </si>
  <si>
    <t>Mercury Contained in Manufactured Articles or Dirt, 5-Gallon Drum</t>
  </si>
  <si>
    <t>Treatable oxidizers, (Solid, Class A) 30-Gallon Drum</t>
  </si>
  <si>
    <t>Treatable Oxidizer Labpack, 30-Gallon Drum</t>
  </si>
  <si>
    <t>Treatable Oxidizer Labpack, 55-Gallon Drum</t>
  </si>
  <si>
    <t>Treatable Oxidizer Labpack, 5-Gallon Drum</t>
  </si>
  <si>
    <t>Acid Waste Water (Non-Chromic D002-D011) Caustic Load &lt; 10% for Treatment, 5-Gallon Drum</t>
  </si>
  <si>
    <t>Acid Waste Water (Non-Chromic D002-D011) Caustic Load &lt; 10% for Treatment, 15-Gallon Drum</t>
  </si>
  <si>
    <t>Acid Waste Water (Non-Chromic D002-D011) Caustic Load &lt;10% for Treatment, 30-Gallon Drum</t>
  </si>
  <si>
    <t>Acid Waste Water (Non-Chromic D002-D011) Caustic Load &lt;10% for Treatment, 55-Gallon Drum</t>
  </si>
  <si>
    <t>Acid Waste Water (Non-Chromic D002-D011) Caustic Load &lt;10% for Treatment, 85-Gallon Drum</t>
  </si>
  <si>
    <t>Acid Waste Water (Non-Chromic D002-D011) Caustic Load &lt;10% for Treatment, 275-Gallon Drum</t>
  </si>
  <si>
    <t>Acid Waste Water (Non-Chromic D002-D011) Caustic Load 11 - 50% for Treatment, 5-Gallon Drum</t>
  </si>
  <si>
    <t>Acid Waste Water (Non-Chromic D002-D011) Caustic Load 11 - 50% for Treatment, 15-Gallon Drum</t>
  </si>
  <si>
    <t>Acid Waste Water (Non-Chromic D002-D011) Caustic Load 11 - 50% for Treatment, 30-Gallon Drum</t>
  </si>
  <si>
    <t>Acid Waste Water (Non-Chromic D002-D011) Caustic Load 11-50% for Treatment, 55-Gallon Drum</t>
  </si>
  <si>
    <t>Acid Waste Water (Non-Chromic D002-D011) Caustic Load 11-50% for Treatment, 85-Gallon Drum</t>
  </si>
  <si>
    <t>Acid Waste Water (Non-Chromic D002-D011) Caustic Load 11-50% for Treatment, 275-Gallon Drum</t>
  </si>
  <si>
    <t>Acid Waste Water (Non-Chromic D002-D011) Caustic Load 51 - 100% for Treatment, 5-Gallon Drum</t>
  </si>
  <si>
    <t>Acid Waste Water (Non-Chromic D002-D011) Caustic Load 51 - 100% for Treatment, 15-Gallon Drum</t>
  </si>
  <si>
    <t>Acid Waste Water (Non-Chromic D002-D011) Caustic Load 51-100% for Treatment, 30-Gallon Drum</t>
  </si>
  <si>
    <t>Acid Waste Water (Non-Chromic D002-D011) Caustic Load 51-100% for Treatment, 55-Gallon Drum</t>
  </si>
  <si>
    <t>Acid Waste Water (Non-Chromic D002-D011) Caustic Load 51-100% for Treatment, 85-Gallon Drum</t>
  </si>
  <si>
    <t>Acid Waste Water (Non-Chromic D002-D011) Caustic Load 51-100% for Treatment, 275-Gallon Drum</t>
  </si>
  <si>
    <t>Alkaline Waste Water (Non-Chromic D002-D011) Acid Load &lt;10% for Treatment, 55-Gallon Drum</t>
  </si>
  <si>
    <t>Alkaline Waste Water (Non-Chromic D002-D011) Acid Load 11-25% for Treatment, 55-Gallon Drum</t>
  </si>
  <si>
    <t>Alkaline Waste Water (Non-Chromic D002-D011) Acid Load 26-50% for Treatment, 55-Gallon Drum</t>
  </si>
  <si>
    <t>Lab Pack Treatment Inorganic Acids, 55-Gallon Drum</t>
  </si>
  <si>
    <t>Lab Pack Treatment Inorganic Acids, 5-Gallon Drum</t>
  </si>
  <si>
    <t>Lab Pack Treatment Inorganic Acids, Box</t>
  </si>
  <si>
    <t>Lab Pack Treatment Inorganic Bases, 15-Gallon Drum</t>
  </si>
  <si>
    <t>Lab Pack Treatment Inorganic Bases, 55-Gallon Drum</t>
  </si>
  <si>
    <t>Lab Pack Treatment Inorganic Bases, 5-Gallon Drum</t>
  </si>
  <si>
    <t>Transportation minimum</t>
  </si>
  <si>
    <t>Demurrage One-Hour Free</t>
  </si>
  <si>
    <t>Box Van Dedicated Load</t>
  </si>
  <si>
    <t>Transportation Less Than Load (LTL) Zone 1 Minimum Rate for Pick-ups</t>
  </si>
  <si>
    <t>Cancellation Fee</t>
  </si>
  <si>
    <t>EPA E-Manifest Fee</t>
  </si>
  <si>
    <t>Environmental &amp; Insurance Fee (E&amp;I)</t>
  </si>
  <si>
    <t>Manifest Discrepancy/Paperwork Error</t>
  </si>
  <si>
    <t>Overpack  Handling Fee</t>
  </si>
  <si>
    <t>24-Hour Rush Profile Fee</t>
  </si>
  <si>
    <t>Rejection Fee</t>
  </si>
  <si>
    <t>Repacking/Overpacking Fee</t>
  </si>
  <si>
    <t>Off Spec/ Discrepant - Storage Fee</t>
  </si>
  <si>
    <t>%</t>
  </si>
  <si>
    <t>EA</t>
  </si>
  <si>
    <t>San Jose, CA</t>
  </si>
  <si>
    <t>N/A</t>
  </si>
  <si>
    <t>Norwell, MA</t>
  </si>
  <si>
    <t>King of Prusssia, PA</t>
  </si>
  <si>
    <t>Low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</si>
</sst>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39" fontId="8" fillId="0" borderId="0" applyAlignment="0" applyProtection="0"/>
    <xf numFmtId="0" fontId="1" fillId="0" borderId="0"/>
    <xf numFmtId="44" fontId="3" fillId="0" borderId="0" applyFont="0" applyFill="0" applyBorder="0" applyAlignment="0" applyProtection="0"/>
    <xf numFmtId="39" fontId="3" fillId="0" borderId="0" applyAlignment="0" applyProtection="0"/>
    <xf numFmtId="0" fontId="10" fillId="0" borderId="0"/>
    <xf numFmtId="0" fontId="1" fillId="0" borderId="0"/>
    <xf numFmtId="39" fontId="3" fillId="0" borderId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39" fontId="8" fillId="0" borderId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" fontId="12" fillId="0" borderId="0">
      <alignment horizontal="center"/>
    </xf>
    <xf numFmtId="4" fontId="13" fillId="0" borderId="0">
      <alignment horizontal="center"/>
    </xf>
    <xf numFmtId="9" fontId="8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7" fontId="3" fillId="0" borderId="10" xfId="0" applyNumberFormat="1" applyFont="1" applyFill="1" applyBorder="1"/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7" fontId="7" fillId="0" borderId="10" xfId="0" applyNumberFormat="1" applyFont="1" applyFill="1" applyBorder="1"/>
    <xf numFmtId="164" fontId="3" fillId="0" borderId="10" xfId="0" applyNumberFormat="1" applyFont="1" applyFill="1" applyBorder="1"/>
    <xf numFmtId="0" fontId="5" fillId="0" borderId="11" xfId="0" applyFont="1" applyBorder="1"/>
    <xf numFmtId="39" fontId="9" fillId="0" borderId="13" xfId="14" applyFont="1" applyFill="1" applyBorder="1" applyAlignment="1">
      <alignment horizontal="left" wrapText="1"/>
    </xf>
    <xf numFmtId="49" fontId="9" fillId="0" borderId="15" xfId="4" quotePrefix="1" applyNumberFormat="1" applyFont="1" applyFill="1" applyBorder="1" applyAlignment="1">
      <alignment horizontal="left" vertical="top"/>
    </xf>
    <xf numFmtId="0" fontId="4" fillId="0" borderId="0" xfId="0" applyFont="1" applyFill="1" applyProtection="1"/>
    <xf numFmtId="164" fontId="7" fillId="0" borderId="10" xfId="0" applyNumberFormat="1" applyFont="1" applyFill="1" applyBorder="1"/>
    <xf numFmtId="39" fontId="9" fillId="0" borderId="8" xfId="14" applyFont="1" applyFill="1" applyBorder="1" applyAlignment="1">
      <alignment horizontal="center"/>
    </xf>
    <xf numFmtId="0" fontId="0" fillId="0" borderId="10" xfId="0" applyBorder="1"/>
    <xf numFmtId="0" fontId="14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4" fontId="14" fillId="0" borderId="10" xfId="0" applyNumberFormat="1" applyFont="1" applyBorder="1"/>
    <xf numFmtId="0" fontId="0" fillId="0" borderId="14" xfId="0" applyBorder="1"/>
    <xf numFmtId="164" fontId="14" fillId="0" borderId="14" xfId="0" applyNumberFormat="1" applyFont="1" applyBorder="1"/>
    <xf numFmtId="39" fontId="3" fillId="0" borderId="8" xfId="14" applyFont="1" applyFill="1" applyBorder="1" applyAlignment="1">
      <alignment horizontal="center"/>
    </xf>
    <xf numFmtId="7" fontId="7" fillId="0" borderId="16" xfId="0" applyNumberFormat="1" applyFont="1" applyFill="1" applyBorder="1"/>
    <xf numFmtId="164" fontId="7" fillId="0" borderId="16" xfId="0" applyNumberFormat="1" applyFont="1" applyFill="1" applyBorder="1"/>
    <xf numFmtId="164" fontId="3" fillId="0" borderId="16" xfId="0" applyNumberFormat="1" applyFont="1" applyFill="1" applyBorder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10" xfId="0" applyFont="1" applyBorder="1" applyAlignment="1" applyProtection="1">
      <alignment horizontal="center" vertical="center"/>
    </xf>
    <xf numFmtId="49" fontId="9" fillId="0" borderId="19" xfId="4" quotePrefix="1" applyNumberFormat="1" applyFont="1" applyFill="1" applyBorder="1" applyAlignment="1">
      <alignment horizontal="left" vertical="top"/>
    </xf>
    <xf numFmtId="39" fontId="9" fillId="0" borderId="20" xfId="14" applyFont="1" applyFill="1" applyBorder="1" applyAlignment="1">
      <alignment horizontal="left" wrapText="1"/>
    </xf>
    <xf numFmtId="39" fontId="9" fillId="0" borderId="21" xfId="14" applyFont="1" applyFill="1" applyBorder="1" applyAlignment="1">
      <alignment horizontal="center"/>
    </xf>
    <xf numFmtId="39" fontId="7" fillId="0" borderId="13" xfId="14" applyFont="1" applyFill="1" applyBorder="1" applyAlignment="1">
      <alignment horizontal="left" wrapText="1"/>
    </xf>
    <xf numFmtId="39" fontId="7" fillId="0" borderId="8" xfId="14" applyFont="1" applyFill="1" applyBorder="1" applyAlignment="1">
      <alignment horizontal="center"/>
    </xf>
    <xf numFmtId="0" fontId="5" fillId="2" borderId="11" xfId="0" applyFont="1" applyFill="1" applyBorder="1"/>
    <xf numFmtId="164" fontId="6" fillId="2" borderId="11" xfId="0" applyNumberFormat="1" applyFont="1" applyFill="1" applyBorder="1"/>
    <xf numFmtId="0" fontId="3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9" fontId="7" fillId="0" borderId="10" xfId="0" applyNumberFormat="1" applyFont="1" applyFill="1" applyBorder="1"/>
    <xf numFmtId="0" fontId="5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4" fillId="0" borderId="10" xfId="0" quotePrefix="1" applyFont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 applyProtection="1">
      <alignment horizontal="center"/>
    </xf>
    <xf numFmtId="8" fontId="3" fillId="0" borderId="7" xfId="0" applyNumberFormat="1" applyFont="1" applyFill="1" applyBorder="1" applyAlignment="1" applyProtection="1">
      <alignment horizontal="center"/>
    </xf>
    <xf numFmtId="8" fontId="3" fillId="0" borderId="6" xfId="0" applyNumberFormat="1" applyFont="1" applyFill="1" applyBorder="1" applyAlignment="1" applyProtection="1">
      <alignment horizontal="center"/>
    </xf>
    <xf numFmtId="8" fontId="3" fillId="0" borderId="4" xfId="0" applyNumberFormat="1" applyFont="1" applyFill="1" applyBorder="1" applyAlignment="1" applyProtection="1">
      <alignment horizontal="center"/>
    </xf>
    <xf numFmtId="8" fontId="3" fillId="0" borderId="3" xfId="0" applyNumberFormat="1" applyFont="1" applyFill="1" applyBorder="1" applyAlignment="1" applyProtection="1">
      <alignment horizontal="center"/>
    </xf>
  </cellXfs>
  <cellStyles count="23">
    <cellStyle name="Comma 2" xfId="17" xr:uid="{00000000-0005-0000-0000-000000000000}"/>
    <cellStyle name="Currency 2" xfId="5" xr:uid="{00000000-0005-0000-0000-000001000000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24"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Jarlais, Dawn" id="{8060E1F0-E41C-4585-8F34-91C35D9E1129}" userId="S::ddejarlais@cityoftacoma.org::4b9be292-1e59-4a2a-adc7-3b9d51a35eb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8:G111" headerRowCount="0" totalsRowShown="0" headerRowDxfId="23" dataDxfId="22" totalsRowDxfId="20" tableBorderDxfId="21">
  <tableColumns count="7">
    <tableColumn id="1" xr3:uid="{04C3459D-2217-4999-A2B6-4BCBE8474C38}" name="Column1" headerRowDxfId="19" dataDxfId="18" totalsRowDxfId="17" headerRowCellStyle="Normal 2 4 3" dataCellStyle="Normal 2 4 3"/>
    <tableColumn id="2" xr3:uid="{A9F6C8BA-7A2B-4075-98DA-B8118797D83A}" name="Column2" headerRowDxfId="16" dataDxfId="15" totalsRowDxfId="14"/>
    <tableColumn id="3" xr3:uid="{7B63F471-6CA9-4B13-B699-356C7B7F552D}" name="Column3" headerRowDxfId="13" dataDxfId="12" totalsRowDxfId="11"/>
    <tableColumn id="4" xr3:uid="{D671D2D2-F779-4D7B-863F-B2E2DE9833B8}" name="Column4" headerRowDxfId="10" dataDxfId="9" totalsRowDxfId="8"/>
    <tableColumn id="7" xr3:uid="{673ACF25-750F-4BB8-800C-4EDDD9EEE559}" name="Column7" headerRowDxfId="7" dataDxfId="6"/>
    <tableColumn id="8" xr3:uid="{8C8054D3-DDBA-416A-9ECD-548009C6F311}" name="Column8" headerRowDxfId="5" dataDxfId="4" totalsRowDxfId="3">
      <calculatedColumnFormula>SUM(ScheduleA356[[#This Row],[Column7]]*ScheduleA356[[#This Row],[Column4]])</calculatedColumnFormula>
    </tableColumn>
    <tableColumn id="9" xr3:uid="{B8CB0A99-AB41-4D91-8433-15F46BDC8C4D}" name="Column9" headerRowDxfId="2" dataDxfId="1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9" dT="2024-08-20T19:42:16.57" personId="{8060E1F0-E41C-4585-8F34-91C35D9E1129}" id="{765F8AF1-0745-410F-9875-2AB73995314E}">
    <text>Calculation error: Submittal showed total cost 300 instead of 330</text>
  </threadedComment>
  <threadedComment ref="F104" dT="2024-08-20T19:24:43.92" personId="{8060E1F0-E41C-4585-8F34-91C35D9E1129}" id="{A7EEE493-D64D-4A45-87AD-5BFFF8776075}">
    <text>Calculation error. Applied same calculation to all 3 lines to determine Annual E&amp;I fee. Base bid less line total submitted 1.80 =201560.70 multiplied by the flat fee 15% = 30234.105</text>
  </threadedComment>
  <threadedComment ref="H104" dT="2024-08-20T19:56:27.33" personId="{8060E1F0-E41C-4585-8F34-91C35D9E1129}" id="{FC9901F9-ADBA-4D93-B959-D83AB303036F}">
    <text>Using the same logic for calculation: Annual base bid less line total submitted of 21397.56 = 213975.15 multiplied by the flat fee of 10% = 21,397.516</text>
  </threadedComment>
  <threadedComment ref="J104" dT="2024-08-20T19:32:54.02" personId="{8060E1F0-E41C-4585-8F34-91C35D9E1129}" id="{2CED88AB-237A-4CCE-8D74-995A98276E35}">
    <text xml:space="preserve">Calculation error.  Calculation error. Applied same calculation to all 3 lines to determine Annual E&amp;I fee. Base bid less line total submitted of 0 =304,900.00 multiplied by the flat fee 5% = 15,245.00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J115"/>
  <sheetViews>
    <sheetView tabSelected="1" zoomScale="85" zoomScaleNormal="85" workbookViewId="0">
      <selection activeCell="A5" sqref="A5"/>
    </sheetView>
  </sheetViews>
  <sheetFormatPr defaultRowHeight="15"/>
  <cols>
    <col min="1" max="1" width="12.140625" customWidth="1"/>
    <col min="2" max="2" width="42.42578125" customWidth="1"/>
    <col min="3" max="3" width="5.85546875" bestFit="1" customWidth="1"/>
    <col min="4" max="4" width="8.5703125" style="51" bestFit="1" customWidth="1"/>
    <col min="5" max="5" width="9.85546875" bestFit="1" customWidth="1"/>
    <col min="6" max="6" width="11.28515625" bestFit="1" customWidth="1"/>
    <col min="7" max="7" width="10.85546875" bestFit="1" customWidth="1"/>
    <col min="8" max="8" width="12.5703125" customWidth="1"/>
    <col min="9" max="9" width="11.85546875" bestFit="1" customWidth="1"/>
    <col min="10" max="10" width="11.28515625" bestFit="1" customWidth="1"/>
  </cols>
  <sheetData>
    <row r="1" spans="1:10">
      <c r="A1" s="14"/>
      <c r="B1" s="3"/>
      <c r="C1" s="3"/>
      <c r="D1" s="44"/>
      <c r="E1" s="1"/>
      <c r="F1" s="1"/>
      <c r="G1" s="1"/>
      <c r="H1" s="1"/>
      <c r="I1" s="1"/>
      <c r="J1" s="1"/>
    </row>
    <row r="2" spans="1:10">
      <c r="A2" s="14" t="s">
        <v>9</v>
      </c>
      <c r="B2" s="3"/>
      <c r="C2" s="3"/>
      <c r="D2" s="44"/>
      <c r="E2" s="1"/>
      <c r="F2" s="1"/>
      <c r="G2" s="1"/>
      <c r="H2" s="1"/>
      <c r="I2" s="1"/>
      <c r="J2" s="1"/>
    </row>
    <row r="3" spans="1:10">
      <c r="A3" s="2" t="s">
        <v>10</v>
      </c>
      <c r="B3" s="3"/>
      <c r="C3" s="3"/>
      <c r="D3" s="44"/>
      <c r="E3" s="1"/>
      <c r="F3" s="1"/>
      <c r="G3" s="1"/>
      <c r="H3" s="1"/>
      <c r="I3" s="1"/>
      <c r="J3" s="1"/>
    </row>
    <row r="4" spans="1:10" ht="15.75" thickBot="1">
      <c r="A4" s="2"/>
      <c r="B4" s="3"/>
      <c r="C4" s="3"/>
      <c r="D4" s="44"/>
      <c r="E4" s="52" t="s">
        <v>226</v>
      </c>
      <c r="F4" s="52"/>
      <c r="G4" s="1"/>
      <c r="H4" s="1"/>
      <c r="I4" s="1"/>
      <c r="J4" s="1"/>
    </row>
    <row r="5" spans="1:10">
      <c r="A5" s="4"/>
      <c r="B5" s="5"/>
      <c r="C5" s="5"/>
      <c r="D5" s="45"/>
      <c r="E5" s="55" t="s">
        <v>11</v>
      </c>
      <c r="F5" s="56"/>
      <c r="G5" s="55" t="s">
        <v>12</v>
      </c>
      <c r="H5" s="56"/>
      <c r="I5" s="55" t="s">
        <v>13</v>
      </c>
      <c r="J5" s="56"/>
    </row>
    <row r="6" spans="1:10" ht="15.75" thickBot="1">
      <c r="A6" s="27"/>
      <c r="B6" s="28"/>
      <c r="C6" s="28"/>
      <c r="D6" s="46"/>
      <c r="E6" s="53" t="s">
        <v>225</v>
      </c>
      <c r="F6" s="54"/>
      <c r="G6" s="53" t="s">
        <v>224</v>
      </c>
      <c r="H6" s="54"/>
      <c r="I6" s="53" t="s">
        <v>222</v>
      </c>
      <c r="J6" s="54"/>
    </row>
    <row r="7" spans="1:10">
      <c r="A7" s="29" t="s">
        <v>0</v>
      </c>
      <c r="B7" s="29" t="s">
        <v>1</v>
      </c>
      <c r="C7" s="29" t="s">
        <v>2</v>
      </c>
      <c r="D7" s="47" t="s">
        <v>3</v>
      </c>
      <c r="E7" s="7" t="s">
        <v>4</v>
      </c>
      <c r="F7" s="8" t="s">
        <v>5</v>
      </c>
      <c r="G7" s="7" t="s">
        <v>4</v>
      </c>
      <c r="H7" s="8" t="s">
        <v>5</v>
      </c>
      <c r="I7" s="7" t="s">
        <v>4</v>
      </c>
      <c r="J7" s="8" t="s">
        <v>5</v>
      </c>
    </row>
    <row r="8" spans="1:10" ht="29.25">
      <c r="A8" s="30" t="s">
        <v>14</v>
      </c>
      <c r="B8" s="31" t="s">
        <v>117</v>
      </c>
      <c r="C8" s="32" t="s">
        <v>221</v>
      </c>
      <c r="D8" s="48">
        <v>1</v>
      </c>
      <c r="E8" s="9">
        <v>85</v>
      </c>
      <c r="F8" s="15">
        <f>SUM(ScheduleA356[[#This Row],[Column7]]*ScheduleA356[[#This Row],[Column4]])</f>
        <v>85</v>
      </c>
      <c r="G8" s="9">
        <v>69</v>
      </c>
      <c r="H8" s="10">
        <f>SUM(ScheduleA356[[#This Row],[Column9]]*ScheduleA356[[#This Row],[Column4]])</f>
        <v>69</v>
      </c>
      <c r="I8" s="9">
        <v>115</v>
      </c>
      <c r="J8" s="10">
        <f>SUM(I8*ScheduleA356[[#This Row],[Column4]])</f>
        <v>115</v>
      </c>
    </row>
    <row r="9" spans="1:10" ht="29.25">
      <c r="A9" s="13" t="s">
        <v>15</v>
      </c>
      <c r="B9" s="12" t="s">
        <v>118</v>
      </c>
      <c r="C9" s="32" t="s">
        <v>221</v>
      </c>
      <c r="D9" s="48">
        <v>188</v>
      </c>
      <c r="E9" s="9">
        <v>89</v>
      </c>
      <c r="F9" s="15">
        <f>SUM(ScheduleA356[[#This Row],[Column7]]*ScheduleA356[[#This Row],[Column4]])</f>
        <v>16732</v>
      </c>
      <c r="G9" s="9">
        <v>92</v>
      </c>
      <c r="H9" s="10">
        <f>SUM(ScheduleA356[[#This Row],[Column9]]*ScheduleA356[[#This Row],[Column4]])</f>
        <v>17296</v>
      </c>
      <c r="I9" s="9">
        <v>155</v>
      </c>
      <c r="J9" s="10">
        <f>SUM(I9*ScheduleA356[[#This Row],[Column4]])</f>
        <v>29140</v>
      </c>
    </row>
    <row r="10" spans="1:10" ht="29.25">
      <c r="A10" s="13" t="s">
        <v>16</v>
      </c>
      <c r="B10" s="12" t="s">
        <v>119</v>
      </c>
      <c r="C10" s="32" t="s">
        <v>221</v>
      </c>
      <c r="D10" s="48">
        <v>1</v>
      </c>
      <c r="E10" s="9">
        <v>180</v>
      </c>
      <c r="F10" s="15">
        <f>SUM(ScheduleA356[[#This Row],[Column7]]*ScheduleA356[[#This Row],[Column4]])</f>
        <v>180</v>
      </c>
      <c r="G10" s="9">
        <v>97</v>
      </c>
      <c r="H10" s="10">
        <f>SUM(ScheduleA356[[#This Row],[Column9]]*ScheduleA356[[#This Row],[Column4]])</f>
        <v>97</v>
      </c>
      <c r="I10" s="9">
        <v>180</v>
      </c>
      <c r="J10" s="10">
        <f>SUM(I10*ScheduleA356[[#This Row],[Column4]])</f>
        <v>180</v>
      </c>
    </row>
    <row r="11" spans="1:10" ht="29.25">
      <c r="A11" s="13" t="s">
        <v>17</v>
      </c>
      <c r="B11" s="12" t="s">
        <v>120</v>
      </c>
      <c r="C11" s="32" t="s">
        <v>221</v>
      </c>
      <c r="D11" s="48">
        <v>1</v>
      </c>
      <c r="E11" s="9">
        <v>225</v>
      </c>
      <c r="F11" s="15">
        <f>SUM(ScheduleA356[[#This Row],[Column7]]*ScheduleA356[[#This Row],[Column4]])</f>
        <v>225</v>
      </c>
      <c r="G11" s="9">
        <v>108</v>
      </c>
      <c r="H11" s="10">
        <f>SUM(ScheduleA356[[#This Row],[Column9]]*ScheduleA356[[#This Row],[Column4]])</f>
        <v>108</v>
      </c>
      <c r="I11" s="9">
        <v>225</v>
      </c>
      <c r="J11" s="10">
        <f>SUM(I11*ScheduleA356[[#This Row],[Column4]])</f>
        <v>225</v>
      </c>
    </row>
    <row r="12" spans="1:10" ht="29.25">
      <c r="A12" s="13" t="s">
        <v>18</v>
      </c>
      <c r="B12" s="12" t="s">
        <v>121</v>
      </c>
      <c r="C12" s="32" t="s">
        <v>221</v>
      </c>
      <c r="D12" s="48">
        <v>1</v>
      </c>
      <c r="E12" s="9">
        <v>255</v>
      </c>
      <c r="F12" s="15">
        <f>SUM(ScheduleA356[[#This Row],[Column7]]*ScheduleA356[[#This Row],[Column4]])</f>
        <v>255</v>
      </c>
      <c r="G12" s="9">
        <v>178</v>
      </c>
      <c r="H12" s="10">
        <f>SUM(ScheduleA356[[#This Row],[Column9]]*ScheduleA356[[#This Row],[Column4]])</f>
        <v>178</v>
      </c>
      <c r="I12" s="9">
        <v>295</v>
      </c>
      <c r="J12" s="10">
        <f>SUM(I12*ScheduleA356[[#This Row],[Column4]])</f>
        <v>295</v>
      </c>
    </row>
    <row r="13" spans="1:10" ht="26.25">
      <c r="A13" s="13" t="s">
        <v>19</v>
      </c>
      <c r="B13" s="33" t="s">
        <v>122</v>
      </c>
      <c r="C13" s="32" t="s">
        <v>221</v>
      </c>
      <c r="D13" s="49">
        <v>1</v>
      </c>
      <c r="E13" s="9">
        <v>382.5</v>
      </c>
      <c r="F13" s="15">
        <f>SUM(ScheduleA356[[#This Row],[Column7]]*ScheduleA356[[#This Row],[Column4]])</f>
        <v>382.5</v>
      </c>
      <c r="G13" s="9">
        <v>258.10000000000002</v>
      </c>
      <c r="H13" s="10">
        <f>SUM(ScheduleA356[[#This Row],[Column9]]*ScheduleA356[[#This Row],[Column4]])</f>
        <v>258.10000000000002</v>
      </c>
      <c r="I13" s="9">
        <v>350</v>
      </c>
      <c r="J13" s="10">
        <f>SUM(I13*ScheduleA356[[#This Row],[Column4]])</f>
        <v>350</v>
      </c>
    </row>
    <row r="14" spans="1:10" ht="26.25">
      <c r="A14" s="13" t="s">
        <v>20</v>
      </c>
      <c r="B14" s="33" t="s">
        <v>123</v>
      </c>
      <c r="C14" s="32" t="s">
        <v>221</v>
      </c>
      <c r="D14" s="49">
        <v>1</v>
      </c>
      <c r="E14" s="9">
        <v>126</v>
      </c>
      <c r="F14" s="15">
        <f>SUM(ScheduleA356[[#This Row],[Column7]]*ScheduleA356[[#This Row],[Column4]])</f>
        <v>126</v>
      </c>
      <c r="G14" s="9">
        <v>194</v>
      </c>
      <c r="H14" s="10">
        <f>SUM(ScheduleA356[[#This Row],[Column9]]*ScheduleA356[[#This Row],[Column4]])</f>
        <v>194</v>
      </c>
      <c r="I14" s="9">
        <v>155</v>
      </c>
      <c r="J14" s="10">
        <f>SUM(I14*ScheduleA356[[#This Row],[Column4]])</f>
        <v>155</v>
      </c>
    </row>
    <row r="15" spans="1:10">
      <c r="A15" s="13" t="s">
        <v>21</v>
      </c>
      <c r="B15" s="33" t="s">
        <v>124</v>
      </c>
      <c r="C15" s="32" t="s">
        <v>221</v>
      </c>
      <c r="D15" s="49">
        <v>110</v>
      </c>
      <c r="E15" s="9">
        <v>100</v>
      </c>
      <c r="F15" s="15">
        <f>SUM(ScheduleA356[[#This Row],[Column7]]*ScheduleA356[[#This Row],[Column4]])</f>
        <v>11000</v>
      </c>
      <c r="G15" s="9">
        <v>141</v>
      </c>
      <c r="H15" s="10">
        <f>SUM(ScheduleA356[[#This Row],[Column9]]*ScheduleA356[[#This Row],[Column4]])</f>
        <v>15510</v>
      </c>
      <c r="I15" s="9">
        <v>245</v>
      </c>
      <c r="J15" s="10">
        <f>SUM(I15*ScheduleA356[[#This Row],[Column4]])</f>
        <v>26950</v>
      </c>
    </row>
    <row r="16" spans="1:10">
      <c r="A16" s="13" t="s">
        <v>22</v>
      </c>
      <c r="B16" s="33" t="s">
        <v>125</v>
      </c>
      <c r="C16" s="32" t="s">
        <v>221</v>
      </c>
      <c r="D16" s="49">
        <v>38</v>
      </c>
      <c r="E16" s="9">
        <v>342</v>
      </c>
      <c r="F16" s="15">
        <f>SUM(ScheduleA356[[#This Row],[Column7]]*ScheduleA356[[#This Row],[Column4]])</f>
        <v>12996</v>
      </c>
      <c r="G16" s="9">
        <v>493.5</v>
      </c>
      <c r="H16" s="10">
        <f>SUM(ScheduleA356[[#This Row],[Column9]]*ScheduleA356[[#This Row],[Column4]])</f>
        <v>18753</v>
      </c>
      <c r="I16" s="9">
        <v>540</v>
      </c>
      <c r="J16" s="10">
        <f>SUM(I16*ScheduleA356[[#This Row],[Column4]])</f>
        <v>20520</v>
      </c>
    </row>
    <row r="17" spans="1:10" ht="39">
      <c r="A17" s="13" t="s">
        <v>23</v>
      </c>
      <c r="B17" s="33" t="s">
        <v>126</v>
      </c>
      <c r="C17" s="32" t="s">
        <v>221</v>
      </c>
      <c r="D17" s="49">
        <v>1</v>
      </c>
      <c r="E17" s="9">
        <v>225</v>
      </c>
      <c r="F17" s="15">
        <f>SUM(ScheduleA356[[#This Row],[Column7]]*ScheduleA356[[#This Row],[Column4]])</f>
        <v>225</v>
      </c>
      <c r="G17" s="9">
        <v>415</v>
      </c>
      <c r="H17" s="10">
        <f>SUM(ScheduleA356[[#This Row],[Column9]]*ScheduleA356[[#This Row],[Column4]])</f>
        <v>415</v>
      </c>
      <c r="I17" s="9">
        <v>250</v>
      </c>
      <c r="J17" s="10">
        <f>SUM(I17*ScheduleA356[[#This Row],[Column4]])</f>
        <v>250</v>
      </c>
    </row>
    <row r="18" spans="1:10" ht="26.25">
      <c r="A18" s="13" t="s">
        <v>24</v>
      </c>
      <c r="B18" s="33" t="s">
        <v>127</v>
      </c>
      <c r="C18" s="32" t="s">
        <v>221</v>
      </c>
      <c r="D18" s="49">
        <v>1</v>
      </c>
      <c r="E18" s="9">
        <v>650</v>
      </c>
      <c r="F18" s="15">
        <f>SUM(ScheduleA356[[#This Row],[Column7]]*ScheduleA356[[#This Row],[Column4]])</f>
        <v>650</v>
      </c>
      <c r="G18" s="9">
        <v>1452.5</v>
      </c>
      <c r="H18" s="10">
        <f>SUM(ScheduleA356[[#This Row],[Column9]]*ScheduleA356[[#This Row],[Column4]])</f>
        <v>1452.5</v>
      </c>
      <c r="I18" s="9">
        <v>900</v>
      </c>
      <c r="J18" s="10">
        <f>SUM(I18*ScheduleA356[[#This Row],[Column4]])</f>
        <v>900</v>
      </c>
    </row>
    <row r="19" spans="1:10" ht="39">
      <c r="A19" s="13" t="s">
        <v>25</v>
      </c>
      <c r="B19" s="33" t="s">
        <v>128</v>
      </c>
      <c r="C19" s="32" t="s">
        <v>221</v>
      </c>
      <c r="D19" s="49">
        <v>1</v>
      </c>
      <c r="E19" s="9">
        <v>442</v>
      </c>
      <c r="F19" s="15">
        <f>SUM(ScheduleA356[[#This Row],[Column7]]*ScheduleA356[[#This Row],[Column4]])</f>
        <v>442</v>
      </c>
      <c r="G19" s="9">
        <v>108</v>
      </c>
      <c r="H19" s="10">
        <f>SUM(ScheduleA356[[#This Row],[Column9]]*ScheduleA356[[#This Row],[Column4]])</f>
        <v>108</v>
      </c>
      <c r="I19" s="9">
        <v>180</v>
      </c>
      <c r="J19" s="10">
        <f>SUM(I19*ScheduleA356[[#This Row],[Column4]])</f>
        <v>180</v>
      </c>
    </row>
    <row r="20" spans="1:10" ht="39">
      <c r="A20" s="13" t="s">
        <v>26</v>
      </c>
      <c r="B20" s="33" t="s">
        <v>129</v>
      </c>
      <c r="C20" s="32" t="s">
        <v>221</v>
      </c>
      <c r="D20" s="49">
        <v>1</v>
      </c>
      <c r="E20" s="9">
        <v>650</v>
      </c>
      <c r="F20" s="15">
        <f>SUM(ScheduleA356[[#This Row],[Column7]]*ScheduleA356[[#This Row],[Column4]])</f>
        <v>650</v>
      </c>
      <c r="G20" s="9">
        <v>156.6</v>
      </c>
      <c r="H20" s="10">
        <f>SUM(ScheduleA356[[#This Row],[Column9]]*ScheduleA356[[#This Row],[Column4]])</f>
        <v>156.6</v>
      </c>
      <c r="I20" s="9">
        <v>350</v>
      </c>
      <c r="J20" s="10">
        <f>SUM(I20*ScheduleA356[[#This Row],[Column4]])</f>
        <v>350</v>
      </c>
    </row>
    <row r="21" spans="1:10" ht="26.25">
      <c r="A21" s="13" t="s">
        <v>27</v>
      </c>
      <c r="B21" s="33" t="s">
        <v>130</v>
      </c>
      <c r="C21" s="32" t="s">
        <v>221</v>
      </c>
      <c r="D21" s="49">
        <v>1</v>
      </c>
      <c r="E21" s="9">
        <v>225</v>
      </c>
      <c r="F21" s="15">
        <f>SUM(ScheduleA356[[#This Row],[Column7]]*ScheduleA356[[#This Row],[Column4]])</f>
        <v>225</v>
      </c>
      <c r="G21" s="9">
        <v>194</v>
      </c>
      <c r="H21" s="10">
        <f>SUM(ScheduleA356[[#This Row],[Column9]]*ScheduleA356[[#This Row],[Column4]])</f>
        <v>194</v>
      </c>
      <c r="I21" s="9">
        <v>250</v>
      </c>
      <c r="J21" s="10">
        <f>SUM(I21*ScheduleA356[[#This Row],[Column4]])</f>
        <v>250</v>
      </c>
    </row>
    <row r="22" spans="1:10">
      <c r="A22" s="13" t="s">
        <v>28</v>
      </c>
      <c r="B22" s="33" t="s">
        <v>131</v>
      </c>
      <c r="C22" s="32" t="s">
        <v>221</v>
      </c>
      <c r="D22" s="49">
        <v>58</v>
      </c>
      <c r="E22" s="9">
        <v>650</v>
      </c>
      <c r="F22" s="15">
        <f>SUM(ScheduleA356[[#This Row],[Column7]]*ScheduleA356[[#This Row],[Column4]])</f>
        <v>37700</v>
      </c>
      <c r="G22" s="9">
        <v>679</v>
      </c>
      <c r="H22" s="10">
        <f>SUM(ScheduleA356[[#This Row],[Column9]]*ScheduleA356[[#This Row],[Column4]])</f>
        <v>39382</v>
      </c>
      <c r="I22" s="9">
        <v>900</v>
      </c>
      <c r="J22" s="10">
        <f>SUM(I22*ScheduleA356[[#This Row],[Column4]])</f>
        <v>52200</v>
      </c>
    </row>
    <row r="23" spans="1:10">
      <c r="A23" s="13" t="s">
        <v>29</v>
      </c>
      <c r="B23" s="33" t="s">
        <v>132</v>
      </c>
      <c r="C23" s="32" t="s">
        <v>221</v>
      </c>
      <c r="D23" s="49">
        <v>1</v>
      </c>
      <c r="E23" s="9">
        <v>185</v>
      </c>
      <c r="F23" s="15">
        <f>SUM(ScheduleA356[[#This Row],[Column7]]*ScheduleA356[[#This Row],[Column4]])</f>
        <v>185</v>
      </c>
      <c r="G23" s="9">
        <v>145.5</v>
      </c>
      <c r="H23" s="10">
        <f>SUM(ScheduleA356[[#This Row],[Column9]]*ScheduleA356[[#This Row],[Column4]])</f>
        <v>145.5</v>
      </c>
      <c r="I23" s="9">
        <v>280</v>
      </c>
      <c r="J23" s="10">
        <f>SUM(I23*ScheduleA356[[#This Row],[Column4]])</f>
        <v>280</v>
      </c>
    </row>
    <row r="24" spans="1:10">
      <c r="A24" s="13" t="s">
        <v>30</v>
      </c>
      <c r="B24" s="33" t="s">
        <v>133</v>
      </c>
      <c r="C24" s="32" t="s">
        <v>221</v>
      </c>
      <c r="D24" s="49">
        <v>1</v>
      </c>
      <c r="E24" s="9">
        <v>285</v>
      </c>
      <c r="F24" s="15">
        <f>SUM(ScheduleA356[[#This Row],[Column7]]*ScheduleA356[[#This Row],[Column4]])</f>
        <v>285</v>
      </c>
      <c r="G24" s="9">
        <v>194</v>
      </c>
      <c r="H24" s="10">
        <f>SUM(ScheduleA356[[#This Row],[Column9]]*ScheduleA356[[#This Row],[Column4]])</f>
        <v>194</v>
      </c>
      <c r="I24" s="9">
        <v>375</v>
      </c>
      <c r="J24" s="10">
        <f>SUM(I24*ScheduleA356[[#This Row],[Column4]])</f>
        <v>375</v>
      </c>
    </row>
    <row r="25" spans="1:10" ht="26.25">
      <c r="A25" s="13" t="s">
        <v>31</v>
      </c>
      <c r="B25" s="33" t="s">
        <v>134</v>
      </c>
      <c r="C25" s="32" t="s">
        <v>221</v>
      </c>
      <c r="D25" s="49">
        <v>1</v>
      </c>
      <c r="E25" s="9">
        <v>295</v>
      </c>
      <c r="F25" s="15">
        <f>SUM(ScheduleA356[[#This Row],[Column7]]*ScheduleA356[[#This Row],[Column4]])</f>
        <v>295</v>
      </c>
      <c r="G25" s="9">
        <v>194</v>
      </c>
      <c r="H25" s="10">
        <f>SUM(ScheduleA356[[#This Row],[Column9]]*ScheduleA356[[#This Row],[Column4]])</f>
        <v>194</v>
      </c>
      <c r="I25" s="9">
        <v>390</v>
      </c>
      <c r="J25" s="10">
        <f>SUM(I25*ScheduleA356[[#This Row],[Column4]])</f>
        <v>390</v>
      </c>
    </row>
    <row r="26" spans="1:10" ht="26.25">
      <c r="A26" s="13" t="s">
        <v>32</v>
      </c>
      <c r="B26" s="33" t="s">
        <v>135</v>
      </c>
      <c r="C26" s="32" t="s">
        <v>221</v>
      </c>
      <c r="D26" s="49">
        <v>1</v>
      </c>
      <c r="E26" s="9">
        <v>635</v>
      </c>
      <c r="F26" s="15">
        <f>SUM(ScheduleA356[[#This Row],[Column7]]*ScheduleA356[[#This Row],[Column4]])</f>
        <v>635</v>
      </c>
      <c r="G26" s="9">
        <v>246</v>
      </c>
      <c r="H26" s="10">
        <f>SUM(ScheduleA356[[#This Row],[Column9]]*ScheduleA356[[#This Row],[Column4]])</f>
        <v>246</v>
      </c>
      <c r="I26" s="9">
        <v>295</v>
      </c>
      <c r="J26" s="10">
        <f>SUM(I26*ScheduleA356[[#This Row],[Column4]])</f>
        <v>295</v>
      </c>
    </row>
    <row r="27" spans="1:10" ht="26.25">
      <c r="A27" s="13" t="s">
        <v>33</v>
      </c>
      <c r="B27" s="33" t="s">
        <v>136</v>
      </c>
      <c r="C27" s="32" t="s">
        <v>221</v>
      </c>
      <c r="D27" s="49">
        <v>6</v>
      </c>
      <c r="E27" s="9">
        <v>1250</v>
      </c>
      <c r="F27" s="15">
        <f>SUM(ScheduleA356[[#This Row],[Column7]]*ScheduleA356[[#This Row],[Column4]])</f>
        <v>7500</v>
      </c>
      <c r="G27" s="9">
        <v>410</v>
      </c>
      <c r="H27" s="10">
        <f>SUM(ScheduleA356[[#This Row],[Column9]]*ScheduleA356[[#This Row],[Column4]])</f>
        <v>2460</v>
      </c>
      <c r="I27" s="9">
        <v>560</v>
      </c>
      <c r="J27" s="10">
        <f>SUM(I27*ScheduleA356[[#This Row],[Column4]])</f>
        <v>3360</v>
      </c>
    </row>
    <row r="28" spans="1:10" ht="26.25">
      <c r="A28" s="13" t="s">
        <v>34</v>
      </c>
      <c r="B28" s="37" t="s">
        <v>137</v>
      </c>
      <c r="C28" s="32" t="s">
        <v>221</v>
      </c>
      <c r="D28" s="39">
        <v>1</v>
      </c>
      <c r="E28" s="9">
        <v>338</v>
      </c>
      <c r="F28" s="15">
        <f>SUM(ScheduleA356[[#This Row],[Column7]]*ScheduleA356[[#This Row],[Column4]])</f>
        <v>338</v>
      </c>
      <c r="G28" s="9">
        <v>123</v>
      </c>
      <c r="H28" s="10">
        <f>SUM(ScheduleA356[[#This Row],[Column9]]*ScheduleA356[[#This Row],[Column4]])</f>
        <v>123</v>
      </c>
      <c r="I28" s="9">
        <v>225</v>
      </c>
      <c r="J28" s="10">
        <f>SUM(I28*ScheduleA356[[#This Row],[Column4]])</f>
        <v>225</v>
      </c>
    </row>
    <row r="29" spans="1:10" ht="26.25">
      <c r="A29" s="13" t="s">
        <v>35</v>
      </c>
      <c r="B29" s="37" t="s">
        <v>138</v>
      </c>
      <c r="C29" s="32" t="s">
        <v>221</v>
      </c>
      <c r="D29" s="39">
        <v>1</v>
      </c>
      <c r="E29" s="9">
        <v>155</v>
      </c>
      <c r="F29" s="15">
        <f>SUM(ScheduleA356[[#This Row],[Column7]]*ScheduleA356[[#This Row],[Column4]])</f>
        <v>155</v>
      </c>
      <c r="G29" s="9">
        <v>194</v>
      </c>
      <c r="H29" s="10">
        <f>SUM(ScheduleA356[[#This Row],[Column9]]*ScheduleA356[[#This Row],[Column4]])</f>
        <v>194</v>
      </c>
      <c r="I29" s="9">
        <v>350</v>
      </c>
      <c r="J29" s="10">
        <f>SUM(I29*ScheduleA356[[#This Row],[Column4]])</f>
        <v>350</v>
      </c>
    </row>
    <row r="30" spans="1:10" ht="26.25">
      <c r="A30" s="13" t="s">
        <v>36</v>
      </c>
      <c r="B30" s="37" t="s">
        <v>139</v>
      </c>
      <c r="C30" s="32" t="s">
        <v>221</v>
      </c>
      <c r="D30" s="39">
        <v>1</v>
      </c>
      <c r="E30" s="9">
        <v>142</v>
      </c>
      <c r="F30" s="15">
        <f>SUM(ScheduleA356[[#This Row],[Column7]]*ScheduleA356[[#This Row],[Column4]])</f>
        <v>142</v>
      </c>
      <c r="G30" s="9">
        <v>194</v>
      </c>
      <c r="H30" s="10">
        <f>SUM(ScheduleA356[[#This Row],[Column9]]*ScheduleA356[[#This Row],[Column4]])</f>
        <v>194</v>
      </c>
      <c r="I30" s="9">
        <v>300</v>
      </c>
      <c r="J30" s="10">
        <f>SUM(I30*ScheduleA356[[#This Row],[Column4]])</f>
        <v>300</v>
      </c>
    </row>
    <row r="31" spans="1:10" ht="26.25">
      <c r="A31" s="13" t="s">
        <v>37</v>
      </c>
      <c r="B31" s="37" t="s">
        <v>140</v>
      </c>
      <c r="C31" s="32" t="s">
        <v>221</v>
      </c>
      <c r="D31" s="39">
        <v>1</v>
      </c>
      <c r="E31" s="9">
        <v>80</v>
      </c>
      <c r="F31" s="15">
        <f>SUM(ScheduleA356[[#This Row],[Column7]]*ScheduleA356[[#This Row],[Column4]])</f>
        <v>80</v>
      </c>
      <c r="G31" s="9">
        <v>58.2</v>
      </c>
      <c r="H31" s="10">
        <f>SUM(ScheduleA356[[#This Row],[Column9]]*ScheduleA356[[#This Row],[Column4]])</f>
        <v>58.2</v>
      </c>
      <c r="I31" s="9">
        <v>190</v>
      </c>
      <c r="J31" s="10">
        <f>SUM(I31*ScheduleA356[[#This Row],[Column4]])</f>
        <v>190</v>
      </c>
    </row>
    <row r="32" spans="1:10" ht="26.25">
      <c r="A32" s="13" t="s">
        <v>38</v>
      </c>
      <c r="B32" s="37" t="s">
        <v>141</v>
      </c>
      <c r="C32" s="32" t="s">
        <v>221</v>
      </c>
      <c r="D32" s="39">
        <v>188</v>
      </c>
      <c r="E32" s="9">
        <v>225</v>
      </c>
      <c r="F32" s="15">
        <f>SUM(ScheduleA356[[#This Row],[Column7]]*ScheduleA356[[#This Row],[Column4]])</f>
        <v>42300</v>
      </c>
      <c r="G32" s="9">
        <v>194</v>
      </c>
      <c r="H32" s="10">
        <f>SUM(ScheduleA356[[#This Row],[Column9]]*ScheduleA356[[#This Row],[Column4]])</f>
        <v>36472</v>
      </c>
      <c r="I32" s="9">
        <v>360</v>
      </c>
      <c r="J32" s="10">
        <f>SUM(I32*ScheduleA356[[#This Row],[Column4]])</f>
        <v>67680</v>
      </c>
    </row>
    <row r="33" spans="1:10">
      <c r="A33" s="13" t="s">
        <v>39</v>
      </c>
      <c r="B33" s="37" t="s">
        <v>142</v>
      </c>
      <c r="C33" s="32" t="s">
        <v>221</v>
      </c>
      <c r="D33" s="39">
        <v>2</v>
      </c>
      <c r="E33" s="9">
        <v>80</v>
      </c>
      <c r="F33" s="15">
        <f>SUM(ScheduleA356[[#This Row],[Column7]]*ScheduleA356[[#This Row],[Column4]])</f>
        <v>160</v>
      </c>
      <c r="G33" s="9">
        <v>58.2</v>
      </c>
      <c r="H33" s="10">
        <f>SUM(ScheduleA356[[#This Row],[Column9]]*ScheduleA356[[#This Row],[Column4]])</f>
        <v>116.4</v>
      </c>
      <c r="I33" s="9">
        <v>190</v>
      </c>
      <c r="J33" s="10">
        <f>SUM(I33*ScheduleA356[[#This Row],[Column4]])</f>
        <v>380</v>
      </c>
    </row>
    <row r="34" spans="1:10" ht="30">
      <c r="A34" s="13" t="s">
        <v>40</v>
      </c>
      <c r="B34" s="38" t="s">
        <v>143</v>
      </c>
      <c r="C34" s="32" t="s">
        <v>221</v>
      </c>
      <c r="D34" s="39">
        <v>12</v>
      </c>
      <c r="E34" s="9">
        <v>895</v>
      </c>
      <c r="F34" s="15">
        <f>SUM(ScheduleA356[[#This Row],[Column7]]*ScheduleA356[[#This Row],[Column4]])</f>
        <v>10740</v>
      </c>
      <c r="G34" s="9">
        <v>679</v>
      </c>
      <c r="H34" s="10">
        <f>SUM(ScheduleA356[[#This Row],[Column9]]*ScheduleA356[[#This Row],[Column4]])</f>
        <v>8148</v>
      </c>
      <c r="I34" s="9">
        <v>920</v>
      </c>
      <c r="J34" s="10">
        <f>SUM(I34*ScheduleA356[[#This Row],[Column4]])</f>
        <v>11040</v>
      </c>
    </row>
    <row r="35" spans="1:10" ht="26.25">
      <c r="A35" s="13" t="s">
        <v>41</v>
      </c>
      <c r="B35" s="37" t="s">
        <v>144</v>
      </c>
      <c r="C35" s="32" t="s">
        <v>221</v>
      </c>
      <c r="D35" s="39">
        <v>1</v>
      </c>
      <c r="E35" s="9">
        <v>205</v>
      </c>
      <c r="F35" s="15">
        <f>SUM(ScheduleA356[[#This Row],[Column7]]*ScheduleA356[[#This Row],[Column4]])</f>
        <v>205</v>
      </c>
      <c r="G35" s="9">
        <v>194</v>
      </c>
      <c r="H35" s="10">
        <f>SUM(ScheduleA356[[#This Row],[Column9]]*ScheduleA356[[#This Row],[Column4]])</f>
        <v>194</v>
      </c>
      <c r="I35" s="9">
        <v>360</v>
      </c>
      <c r="J35" s="10">
        <f>SUM(I35*ScheduleA356[[#This Row],[Column4]])</f>
        <v>360</v>
      </c>
    </row>
    <row r="36" spans="1:10" ht="26.25">
      <c r="A36" s="13" t="s">
        <v>42</v>
      </c>
      <c r="B36" s="37" t="s">
        <v>145</v>
      </c>
      <c r="C36" s="32" t="s">
        <v>221</v>
      </c>
      <c r="D36" s="39">
        <v>1</v>
      </c>
      <c r="E36" s="9">
        <v>80</v>
      </c>
      <c r="F36" s="15">
        <f>SUM(ScheduleA356[[#This Row],[Column7]]*ScheduleA356[[#This Row],[Column4]])</f>
        <v>80</v>
      </c>
      <c r="G36" s="9">
        <v>58.2</v>
      </c>
      <c r="H36" s="10">
        <f>SUM(ScheduleA356[[#This Row],[Column9]]*ScheduleA356[[#This Row],[Column4]])</f>
        <v>58.2</v>
      </c>
      <c r="I36" s="9">
        <v>190</v>
      </c>
      <c r="J36" s="10">
        <f>SUM(I36*ScheduleA356[[#This Row],[Column4]])</f>
        <v>190</v>
      </c>
    </row>
    <row r="37" spans="1:10" ht="30">
      <c r="A37" s="13" t="s">
        <v>43</v>
      </c>
      <c r="B37" s="38" t="s">
        <v>146</v>
      </c>
      <c r="C37" s="32" t="s">
        <v>221</v>
      </c>
      <c r="D37" s="39">
        <v>1</v>
      </c>
      <c r="E37" s="9">
        <v>10</v>
      </c>
      <c r="F37" s="15">
        <f>SUM(ScheduleA356[[#This Row],[Column7]]*ScheduleA356[[#This Row],[Column4]])</f>
        <v>10</v>
      </c>
      <c r="G37" s="9">
        <v>1.3</v>
      </c>
      <c r="H37" s="10">
        <f>SUM(ScheduleA356[[#This Row],[Column9]]*ScheduleA356[[#This Row],[Column4]])</f>
        <v>1.3</v>
      </c>
      <c r="I37" s="9">
        <v>30</v>
      </c>
      <c r="J37" s="10">
        <f>SUM(I37*ScheduleA356[[#This Row],[Column4]])</f>
        <v>30</v>
      </c>
    </row>
    <row r="38" spans="1:10" ht="30">
      <c r="A38" s="13" t="s">
        <v>44</v>
      </c>
      <c r="B38" s="38" t="s">
        <v>147</v>
      </c>
      <c r="C38" s="32" t="s">
        <v>221</v>
      </c>
      <c r="D38" s="39">
        <v>1</v>
      </c>
      <c r="E38" s="9">
        <v>250</v>
      </c>
      <c r="F38" s="15">
        <f>SUM(ScheduleA356[[#This Row],[Column7]]*ScheduleA356[[#This Row],[Column4]])</f>
        <v>250</v>
      </c>
      <c r="G38" s="9">
        <v>97.2</v>
      </c>
      <c r="H38" s="10">
        <f>SUM(ScheduleA356[[#This Row],[Column9]]*ScheduleA356[[#This Row],[Column4]])</f>
        <v>97.2</v>
      </c>
      <c r="I38" s="9">
        <v>280</v>
      </c>
      <c r="J38" s="10">
        <f>SUM(I38*ScheduleA356[[#This Row],[Column4]])</f>
        <v>280</v>
      </c>
    </row>
    <row r="39" spans="1:10" ht="30">
      <c r="A39" s="13" t="s">
        <v>45</v>
      </c>
      <c r="B39" s="38" t="s">
        <v>148</v>
      </c>
      <c r="C39" s="32" t="s">
        <v>221</v>
      </c>
      <c r="D39" s="39">
        <v>1</v>
      </c>
      <c r="E39" s="9">
        <v>250</v>
      </c>
      <c r="F39" s="15">
        <f>SUM(ScheduleA356[[#This Row],[Column7]]*ScheduleA356[[#This Row],[Column4]])</f>
        <v>250</v>
      </c>
      <c r="G39" s="9">
        <v>97.2</v>
      </c>
      <c r="H39" s="10">
        <f>SUM(ScheduleA356[[#This Row],[Column9]]*ScheduleA356[[#This Row],[Column4]])</f>
        <v>97.2</v>
      </c>
      <c r="I39" s="9">
        <v>330</v>
      </c>
      <c r="J39" s="10">
        <f>SUM(I39*ScheduleA356[[#This Row],[Column4]])</f>
        <v>330</v>
      </c>
    </row>
    <row r="40" spans="1:10" ht="26.25">
      <c r="A40" s="13" t="s">
        <v>46</v>
      </c>
      <c r="B40" s="37" t="s">
        <v>149</v>
      </c>
      <c r="C40" s="32" t="s">
        <v>221</v>
      </c>
      <c r="D40" s="39">
        <v>1</v>
      </c>
      <c r="E40" s="9">
        <v>10</v>
      </c>
      <c r="F40" s="15">
        <f>SUM(ScheduleA356[[#This Row],[Column7]]*ScheduleA356[[#This Row],[Column4]])</f>
        <v>10</v>
      </c>
      <c r="G40" s="9">
        <v>1.3</v>
      </c>
      <c r="H40" s="10">
        <f>SUM(ScheduleA356[[#This Row],[Column9]]*ScheduleA356[[#This Row],[Column4]])</f>
        <v>1.3</v>
      </c>
      <c r="I40" s="9">
        <v>5</v>
      </c>
      <c r="J40" s="10">
        <f>SUM(I40*ScheduleA356[[#This Row],[Column4]])</f>
        <v>5</v>
      </c>
    </row>
    <row r="41" spans="1:10" ht="26.25">
      <c r="A41" s="13" t="s">
        <v>47</v>
      </c>
      <c r="B41" s="37" t="s">
        <v>150</v>
      </c>
      <c r="C41" s="32" t="s">
        <v>221</v>
      </c>
      <c r="D41" s="39">
        <v>1</v>
      </c>
      <c r="E41" s="9">
        <v>250</v>
      </c>
      <c r="F41" s="15">
        <f>SUM(ScheduleA356[[#This Row],[Column7]]*ScheduleA356[[#This Row],[Column4]])</f>
        <v>250</v>
      </c>
      <c r="G41" s="9">
        <v>97.2</v>
      </c>
      <c r="H41" s="10">
        <f>SUM(ScheduleA356[[#This Row],[Column9]]*ScheduleA356[[#This Row],[Column4]])</f>
        <v>97.2</v>
      </c>
      <c r="I41" s="9">
        <v>330</v>
      </c>
      <c r="J41" s="10">
        <f>SUM(I41*ScheduleA356[[#This Row],[Column4]])</f>
        <v>330</v>
      </c>
    </row>
    <row r="42" spans="1:10" ht="26.25">
      <c r="A42" s="13" t="s">
        <v>48</v>
      </c>
      <c r="B42" s="37" t="s">
        <v>151</v>
      </c>
      <c r="C42" s="32" t="s">
        <v>221</v>
      </c>
      <c r="D42" s="39">
        <v>1</v>
      </c>
      <c r="E42" s="9">
        <v>10</v>
      </c>
      <c r="F42" s="15">
        <f>SUM(ScheduleA356[[#This Row],[Column7]]*ScheduleA356[[#This Row],[Column4]])</f>
        <v>10</v>
      </c>
      <c r="G42" s="9">
        <v>1.3</v>
      </c>
      <c r="H42" s="10">
        <f>SUM(ScheduleA356[[#This Row],[Column9]]*ScheduleA356[[#This Row],[Column4]])</f>
        <v>1.3</v>
      </c>
      <c r="I42" s="9">
        <v>5</v>
      </c>
      <c r="J42" s="10">
        <f>SUM(I42*ScheduleA356[[#This Row],[Column4]])</f>
        <v>5</v>
      </c>
    </row>
    <row r="43" spans="1:10" ht="26.25">
      <c r="A43" s="13" t="s">
        <v>49</v>
      </c>
      <c r="B43" s="37" t="s">
        <v>152</v>
      </c>
      <c r="C43" s="32" t="s">
        <v>221</v>
      </c>
      <c r="D43" s="39">
        <v>1</v>
      </c>
      <c r="E43" s="9">
        <v>250</v>
      </c>
      <c r="F43" s="15">
        <f>SUM(ScheduleA356[[#This Row],[Column7]]*ScheduleA356[[#This Row],[Column4]])</f>
        <v>250</v>
      </c>
      <c r="G43" s="9">
        <v>97.2</v>
      </c>
      <c r="H43" s="10">
        <f>SUM(ScheduleA356[[#This Row],[Column9]]*ScheduleA356[[#This Row],[Column4]])</f>
        <v>97.2</v>
      </c>
      <c r="I43" s="9">
        <v>330</v>
      </c>
      <c r="J43" s="10">
        <f>SUM(I43*ScheduleA356[[#This Row],[Column4]])</f>
        <v>330</v>
      </c>
    </row>
    <row r="44" spans="1:10" ht="26.25">
      <c r="A44" s="13" t="s">
        <v>50</v>
      </c>
      <c r="B44" s="37" t="s">
        <v>153</v>
      </c>
      <c r="C44" s="32" t="s">
        <v>221</v>
      </c>
      <c r="D44" s="39">
        <v>1</v>
      </c>
      <c r="E44" s="9">
        <v>10</v>
      </c>
      <c r="F44" s="15">
        <f>SUM(ScheduleA356[[#This Row],[Column7]]*ScheduleA356[[#This Row],[Column4]])</f>
        <v>10</v>
      </c>
      <c r="G44" s="9">
        <v>324</v>
      </c>
      <c r="H44" s="10">
        <f>SUM(ScheduleA356[[#This Row],[Column9]]*ScheduleA356[[#This Row],[Column4]])</f>
        <v>324</v>
      </c>
      <c r="I44" s="9">
        <v>330</v>
      </c>
      <c r="J44" s="10">
        <f>SUM(I44*ScheduleA356[[#This Row],[Column4]])</f>
        <v>330</v>
      </c>
    </row>
    <row r="45" spans="1:10" ht="26.25">
      <c r="A45" s="13" t="s">
        <v>51</v>
      </c>
      <c r="B45" s="37" t="s">
        <v>154</v>
      </c>
      <c r="C45" s="32" t="s">
        <v>221</v>
      </c>
      <c r="D45" s="39">
        <v>1</v>
      </c>
      <c r="E45" s="9">
        <v>250</v>
      </c>
      <c r="F45" s="15">
        <f>SUM(ScheduleA356[[#This Row],[Column7]]*ScheduleA356[[#This Row],[Column4]])</f>
        <v>250</v>
      </c>
      <c r="G45" s="9">
        <v>97.2</v>
      </c>
      <c r="H45" s="10">
        <f>SUM(ScheduleA356[[#This Row],[Column9]]*ScheduleA356[[#This Row],[Column4]])</f>
        <v>97.2</v>
      </c>
      <c r="I45" s="9">
        <v>330</v>
      </c>
      <c r="J45" s="10">
        <f>SUM(I45*ScheduleA356[[#This Row],[Column4]])</f>
        <v>330</v>
      </c>
    </row>
    <row r="46" spans="1:10" ht="26.25">
      <c r="A46" s="13" t="s">
        <v>52</v>
      </c>
      <c r="B46" s="37" t="s">
        <v>155</v>
      </c>
      <c r="C46" s="32" t="s">
        <v>221</v>
      </c>
      <c r="D46" s="39">
        <v>1</v>
      </c>
      <c r="E46" s="9">
        <v>355</v>
      </c>
      <c r="F46" s="15">
        <f>SUM(ScheduleA356[[#This Row],[Column7]]*ScheduleA356[[#This Row],[Column4]])</f>
        <v>355</v>
      </c>
      <c r="G46" s="9">
        <v>194.4</v>
      </c>
      <c r="H46" s="10">
        <f>SUM(ScheduleA356[[#This Row],[Column9]]*ScheduleA356[[#This Row],[Column4]])</f>
        <v>194.4</v>
      </c>
      <c r="I46" s="9">
        <v>580</v>
      </c>
      <c r="J46" s="10">
        <f>SUM(I46*ScheduleA356[[#This Row],[Column4]])</f>
        <v>580</v>
      </c>
    </row>
    <row r="47" spans="1:10" ht="26.25">
      <c r="A47" s="13" t="s">
        <v>53</v>
      </c>
      <c r="B47" s="37" t="s">
        <v>156</v>
      </c>
      <c r="C47" s="32" t="s">
        <v>221</v>
      </c>
      <c r="D47" s="39">
        <v>1</v>
      </c>
      <c r="E47" s="9">
        <v>645</v>
      </c>
      <c r="F47" s="15">
        <f>SUM(ScheduleA356[[#This Row],[Column7]]*ScheduleA356[[#This Row],[Column4]])</f>
        <v>645</v>
      </c>
      <c r="G47" s="9">
        <v>243</v>
      </c>
      <c r="H47" s="10">
        <f>SUM(ScheduleA356[[#This Row],[Column9]]*ScheduleA356[[#This Row],[Column4]])</f>
        <v>243</v>
      </c>
      <c r="I47" s="9">
        <v>750</v>
      </c>
      <c r="J47" s="10">
        <f>SUM(I47*ScheduleA356[[#This Row],[Column4]])</f>
        <v>750</v>
      </c>
    </row>
    <row r="48" spans="1:10" ht="30">
      <c r="A48" s="13" t="s">
        <v>54</v>
      </c>
      <c r="B48" s="38" t="s">
        <v>157</v>
      </c>
      <c r="C48" s="32" t="s">
        <v>221</v>
      </c>
      <c r="D48" s="39">
        <v>1</v>
      </c>
      <c r="E48" s="9">
        <v>2</v>
      </c>
      <c r="F48" s="15">
        <f>SUM(ScheduleA356[[#This Row],[Column7]]*ScheduleA356[[#This Row],[Column4]])</f>
        <v>2</v>
      </c>
      <c r="G48" s="9">
        <v>0.78</v>
      </c>
      <c r="H48" s="10">
        <f>SUM(ScheduleA356[[#This Row],[Column9]]*ScheduleA356[[#This Row],[Column4]])</f>
        <v>0.78</v>
      </c>
      <c r="I48" s="9">
        <v>4.25</v>
      </c>
      <c r="J48" s="10">
        <f>SUM(I48*ScheduleA356[[#This Row],[Column4]])</f>
        <v>4.25</v>
      </c>
    </row>
    <row r="49" spans="1:10" ht="26.25">
      <c r="A49" s="13" t="s">
        <v>55</v>
      </c>
      <c r="B49" s="37" t="s">
        <v>158</v>
      </c>
      <c r="C49" s="32" t="s">
        <v>221</v>
      </c>
      <c r="D49" s="39">
        <v>8</v>
      </c>
      <c r="E49" s="9">
        <v>120</v>
      </c>
      <c r="F49" s="15">
        <f>SUM(ScheduleA356[[#This Row],[Column7]]*ScheduleA356[[#This Row],[Column4]])</f>
        <v>960</v>
      </c>
      <c r="G49" s="9">
        <v>58.2</v>
      </c>
      <c r="H49" s="10">
        <f>SUM(ScheduleA356[[#This Row],[Column9]]*ScheduleA356[[#This Row],[Column4]])</f>
        <v>465.6</v>
      </c>
      <c r="I49" s="9">
        <v>355</v>
      </c>
      <c r="J49" s="10">
        <f>SUM(I49*ScheduleA356[[#This Row],[Column4]])</f>
        <v>2840</v>
      </c>
    </row>
    <row r="50" spans="1:10" ht="39">
      <c r="A50" s="13" t="s">
        <v>56</v>
      </c>
      <c r="B50" s="37" t="s">
        <v>159</v>
      </c>
      <c r="C50" s="32" t="s">
        <v>221</v>
      </c>
      <c r="D50" s="39">
        <v>1</v>
      </c>
      <c r="E50" s="9">
        <v>1200</v>
      </c>
      <c r="F50" s="15">
        <f>SUM(ScheduleA356[[#This Row],[Column7]]*ScheduleA356[[#This Row],[Column4]])</f>
        <v>1200</v>
      </c>
      <c r="G50" s="9">
        <v>485</v>
      </c>
      <c r="H50" s="10">
        <f>SUM(ScheduleA356[[#This Row],[Column9]]*ScheduleA356[[#This Row],[Column4]])</f>
        <v>485</v>
      </c>
      <c r="I50" s="9">
        <v>425</v>
      </c>
      <c r="J50" s="10">
        <f>SUM(I50*ScheduleA356[[#This Row],[Column4]])</f>
        <v>425</v>
      </c>
    </row>
    <row r="51" spans="1:10" ht="26.25">
      <c r="A51" s="13" t="s">
        <v>57</v>
      </c>
      <c r="B51" s="37" t="s">
        <v>160</v>
      </c>
      <c r="C51" s="32" t="s">
        <v>221</v>
      </c>
      <c r="D51" s="39">
        <v>1</v>
      </c>
      <c r="E51" s="9">
        <v>4</v>
      </c>
      <c r="F51" s="15">
        <f>SUM(ScheduleA356[[#This Row],[Column7]]*ScheduleA356[[#This Row],[Column4]])</f>
        <v>4</v>
      </c>
      <c r="G51" s="9">
        <v>1.94</v>
      </c>
      <c r="H51" s="10">
        <f>SUM(ScheduleA356[[#This Row],[Column9]]*ScheduleA356[[#This Row],[Column4]])</f>
        <v>1.94</v>
      </c>
      <c r="I51" s="9">
        <v>5.5</v>
      </c>
      <c r="J51" s="10">
        <f>SUM(I51*ScheduleA356[[#This Row],[Column4]])</f>
        <v>5.5</v>
      </c>
    </row>
    <row r="52" spans="1:10" ht="45">
      <c r="A52" s="13" t="s">
        <v>58</v>
      </c>
      <c r="B52" s="38" t="s">
        <v>161</v>
      </c>
      <c r="C52" s="32" t="s">
        <v>221</v>
      </c>
      <c r="D52" s="39">
        <v>1</v>
      </c>
      <c r="E52" s="9">
        <v>80</v>
      </c>
      <c r="F52" s="15">
        <f>SUM(ScheduleA356[[#This Row],[Column7]]*ScheduleA356[[#This Row],[Column4]])</f>
        <v>80</v>
      </c>
      <c r="G52" s="9">
        <v>61.5</v>
      </c>
      <c r="H52" s="10">
        <f>SUM(ScheduleA356[[#This Row],[Column9]]*ScheduleA356[[#This Row],[Column4]])</f>
        <v>61.5</v>
      </c>
      <c r="I52" s="9">
        <v>175</v>
      </c>
      <c r="J52" s="10">
        <f>SUM(I52*ScheduleA356[[#This Row],[Column4]])</f>
        <v>175</v>
      </c>
    </row>
    <row r="53" spans="1:10" ht="45">
      <c r="A53" s="13" t="s">
        <v>59</v>
      </c>
      <c r="B53" s="38" t="s">
        <v>162</v>
      </c>
      <c r="C53" s="32" t="s">
        <v>221</v>
      </c>
      <c r="D53" s="39">
        <v>1</v>
      </c>
      <c r="E53" s="9">
        <v>100</v>
      </c>
      <c r="F53" s="15">
        <f>SUM(ScheduleA356[[#This Row],[Column7]]*ScheduleA356[[#This Row],[Column4]])</f>
        <v>100</v>
      </c>
      <c r="G53" s="9">
        <v>123</v>
      </c>
      <c r="H53" s="10">
        <f>SUM(ScheduleA356[[#This Row],[Column9]]*ScheduleA356[[#This Row],[Column4]])</f>
        <v>123</v>
      </c>
      <c r="I53" s="9">
        <v>215</v>
      </c>
      <c r="J53" s="10">
        <f>SUM(I53*ScheduleA356[[#This Row],[Column4]])</f>
        <v>215</v>
      </c>
    </row>
    <row r="54" spans="1:10" ht="39">
      <c r="A54" s="13" t="s">
        <v>60</v>
      </c>
      <c r="B54" s="37" t="s">
        <v>163</v>
      </c>
      <c r="C54" s="32" t="s">
        <v>221</v>
      </c>
      <c r="D54" s="39">
        <v>1</v>
      </c>
      <c r="E54" s="9">
        <v>145</v>
      </c>
      <c r="F54" s="15">
        <f>SUM(ScheduleA356[[#This Row],[Column7]]*ScheduleA356[[#This Row],[Column4]])</f>
        <v>145</v>
      </c>
      <c r="G54" s="9">
        <v>153.75</v>
      </c>
      <c r="H54" s="10">
        <f>SUM(ScheduleA356[[#This Row],[Column9]]*ScheduleA356[[#This Row],[Column4]])</f>
        <v>153.75</v>
      </c>
      <c r="I54" s="9">
        <v>245</v>
      </c>
      <c r="J54" s="10">
        <f>SUM(I54*ScheduleA356[[#This Row],[Column4]])</f>
        <v>245</v>
      </c>
    </row>
    <row r="55" spans="1:10" ht="39">
      <c r="A55" s="13" t="s">
        <v>61</v>
      </c>
      <c r="B55" s="37" t="s">
        <v>164</v>
      </c>
      <c r="C55" s="32" t="s">
        <v>221</v>
      </c>
      <c r="D55" s="39">
        <v>1</v>
      </c>
      <c r="E55" s="9">
        <v>225</v>
      </c>
      <c r="F55" s="15">
        <f>SUM(ScheduleA356[[#This Row],[Column7]]*ScheduleA356[[#This Row],[Column4]])</f>
        <v>225</v>
      </c>
      <c r="G55" s="9">
        <v>205</v>
      </c>
      <c r="H55" s="10">
        <f>SUM(ScheduleA356[[#This Row],[Column9]]*ScheduleA356[[#This Row],[Column4]])</f>
        <v>205</v>
      </c>
      <c r="I55" s="9">
        <v>325</v>
      </c>
      <c r="J55" s="10">
        <f>SUM(I55*ScheduleA356[[#This Row],[Column4]])</f>
        <v>325</v>
      </c>
    </row>
    <row r="56" spans="1:10" ht="39">
      <c r="A56" s="13" t="s">
        <v>62</v>
      </c>
      <c r="B56" s="37" t="s">
        <v>165</v>
      </c>
      <c r="C56" s="32" t="s">
        <v>221</v>
      </c>
      <c r="D56" s="39">
        <v>1</v>
      </c>
      <c r="E56" s="9">
        <v>225</v>
      </c>
      <c r="F56" s="15">
        <f>SUM(ScheduleA356[[#This Row],[Column7]]*ScheduleA356[[#This Row],[Column4]])</f>
        <v>225</v>
      </c>
      <c r="G56" s="9">
        <v>205</v>
      </c>
      <c r="H56" s="10">
        <f>SUM(ScheduleA356[[#This Row],[Column9]]*ScheduleA356[[#This Row],[Column4]])</f>
        <v>205</v>
      </c>
      <c r="I56" s="9">
        <v>300</v>
      </c>
      <c r="J56" s="10">
        <f>SUM(I56*ScheduleA356[[#This Row],[Column4]])</f>
        <v>300</v>
      </c>
    </row>
    <row r="57" spans="1:10" ht="39">
      <c r="A57" s="13" t="s">
        <v>63</v>
      </c>
      <c r="B57" s="37" t="s">
        <v>166</v>
      </c>
      <c r="C57" s="32" t="s">
        <v>221</v>
      </c>
      <c r="D57" s="39">
        <v>1</v>
      </c>
      <c r="E57" s="9">
        <v>150</v>
      </c>
      <c r="F57" s="15">
        <f>SUM(ScheduleA356[[#This Row],[Column7]]*ScheduleA356[[#This Row],[Column4]])</f>
        <v>150</v>
      </c>
      <c r="G57" s="9">
        <v>100.5</v>
      </c>
      <c r="H57" s="10">
        <f>SUM(ScheduleA356[[#This Row],[Column9]]*ScheduleA356[[#This Row],[Column4]])</f>
        <v>100.5</v>
      </c>
      <c r="I57" s="9">
        <v>65</v>
      </c>
      <c r="J57" s="10">
        <f>SUM(I57*ScheduleA356[[#This Row],[Column4]])</f>
        <v>65</v>
      </c>
    </row>
    <row r="58" spans="1:10">
      <c r="A58" s="13" t="s">
        <v>64</v>
      </c>
      <c r="B58" s="37" t="s">
        <v>167</v>
      </c>
      <c r="C58" s="32" t="s">
        <v>221</v>
      </c>
      <c r="D58" s="39">
        <v>1</v>
      </c>
      <c r="E58" s="9">
        <v>10</v>
      </c>
      <c r="F58" s="15">
        <f>SUM(ScheduleA356[[#This Row],[Column7]]*ScheduleA356[[#This Row],[Column4]])</f>
        <v>10</v>
      </c>
      <c r="G58" s="9">
        <v>0.55000000000000004</v>
      </c>
      <c r="H58" s="10">
        <f>SUM(ScheduleA356[[#This Row],[Column9]]*ScheduleA356[[#This Row],[Column4]])</f>
        <v>0.55000000000000004</v>
      </c>
      <c r="I58" s="9">
        <v>7.25</v>
      </c>
      <c r="J58" s="10">
        <f>SUM(I58*ScheduleA356[[#This Row],[Column4]])</f>
        <v>7.25</v>
      </c>
    </row>
    <row r="59" spans="1:10" ht="30">
      <c r="A59" s="13" t="s">
        <v>65</v>
      </c>
      <c r="B59" s="38" t="s">
        <v>168</v>
      </c>
      <c r="C59" s="32" t="s">
        <v>221</v>
      </c>
      <c r="D59" s="39">
        <v>1</v>
      </c>
      <c r="E59" s="9">
        <v>150</v>
      </c>
      <c r="F59" s="15">
        <f>SUM(ScheduleA356[[#This Row],[Column7]]*ScheduleA356[[#This Row],[Column4]])</f>
        <v>150</v>
      </c>
      <c r="G59" s="9">
        <v>74.400000000000006</v>
      </c>
      <c r="H59" s="10">
        <f>SUM(ScheduleA356[[#This Row],[Column9]]*ScheduleA356[[#This Row],[Column4]])</f>
        <v>74.400000000000006</v>
      </c>
      <c r="I59" s="9">
        <v>255</v>
      </c>
      <c r="J59" s="10">
        <f>SUM(I59*ScheduleA356[[#This Row],[Column4]])</f>
        <v>255</v>
      </c>
    </row>
    <row r="60" spans="1:10" ht="26.25">
      <c r="A60" s="13" t="s">
        <v>66</v>
      </c>
      <c r="B60" s="37" t="s">
        <v>169</v>
      </c>
      <c r="C60" s="32" t="s">
        <v>221</v>
      </c>
      <c r="D60" s="39">
        <v>4</v>
      </c>
      <c r="E60" s="9">
        <v>300</v>
      </c>
      <c r="F60" s="15">
        <f>SUM(ScheduleA356[[#This Row],[Column7]]*ScheduleA356[[#This Row],[Column4]])</f>
        <v>1200</v>
      </c>
      <c r="G60" s="9">
        <v>162</v>
      </c>
      <c r="H60" s="10">
        <f>SUM(ScheduleA356[[#This Row],[Column9]]*ScheduleA356[[#This Row],[Column4]])</f>
        <v>648</v>
      </c>
      <c r="I60" s="9">
        <v>250</v>
      </c>
      <c r="J60" s="10">
        <f>SUM(I60*ScheduleA356[[#This Row],[Column4]])</f>
        <v>1000</v>
      </c>
    </row>
    <row r="61" spans="1:10" ht="26.25">
      <c r="A61" s="13" t="s">
        <v>67</v>
      </c>
      <c r="B61" s="37" t="s">
        <v>170</v>
      </c>
      <c r="C61" s="32" t="s">
        <v>221</v>
      </c>
      <c r="D61" s="39">
        <v>1</v>
      </c>
      <c r="E61" s="9">
        <v>80</v>
      </c>
      <c r="F61" s="15">
        <f>SUM(ScheduleA356[[#This Row],[Column7]]*ScheduleA356[[#This Row],[Column4]])</f>
        <v>80</v>
      </c>
      <c r="G61" s="9">
        <v>48.6</v>
      </c>
      <c r="H61" s="10">
        <f>SUM(ScheduleA356[[#This Row],[Column9]]*ScheduleA356[[#This Row],[Column4]])</f>
        <v>48.6</v>
      </c>
      <c r="I61" s="9">
        <v>175</v>
      </c>
      <c r="J61" s="10">
        <f>SUM(I61*ScheduleA356[[#This Row],[Column4]])</f>
        <v>175</v>
      </c>
    </row>
    <row r="62" spans="1:10" ht="26.25">
      <c r="A62" s="13" t="s">
        <v>68</v>
      </c>
      <c r="B62" s="37" t="s">
        <v>171</v>
      </c>
      <c r="C62" s="32" t="s">
        <v>221</v>
      </c>
      <c r="D62" s="39">
        <v>1</v>
      </c>
      <c r="E62" s="9">
        <v>250</v>
      </c>
      <c r="F62" s="15">
        <f>SUM(ScheduleA356[[#This Row],[Column7]]*ScheduleA356[[#This Row],[Column4]])</f>
        <v>250</v>
      </c>
      <c r="G62" s="9">
        <v>1163.7</v>
      </c>
      <c r="H62" s="10">
        <f>SUM(ScheduleA356[[#This Row],[Column9]]*ScheduleA356[[#This Row],[Column4]])</f>
        <v>1163.7</v>
      </c>
      <c r="I62" s="9">
        <v>600</v>
      </c>
      <c r="J62" s="10">
        <f>SUM(I62*ScheduleA356[[#This Row],[Column4]])</f>
        <v>600</v>
      </c>
    </row>
    <row r="63" spans="1:10" ht="26.25">
      <c r="A63" s="13" t="s">
        <v>69</v>
      </c>
      <c r="B63" s="37" t="s">
        <v>172</v>
      </c>
      <c r="C63" s="32" t="s">
        <v>221</v>
      </c>
      <c r="D63" s="39">
        <v>1</v>
      </c>
      <c r="E63" s="9">
        <v>60</v>
      </c>
      <c r="F63" s="15">
        <f>SUM(ScheduleA356[[#This Row],[Column7]]*ScheduleA356[[#This Row],[Column4]])</f>
        <v>60</v>
      </c>
      <c r="G63" s="9">
        <v>905.1</v>
      </c>
      <c r="H63" s="10">
        <f>SUM(ScheduleA356[[#This Row],[Column9]]*ScheduleA356[[#This Row],[Column4]])</f>
        <v>905.1</v>
      </c>
      <c r="I63" s="9">
        <v>550</v>
      </c>
      <c r="J63" s="10">
        <f>SUM(I63*ScheduleA356[[#This Row],[Column4]])</f>
        <v>550</v>
      </c>
    </row>
    <row r="64" spans="1:10">
      <c r="A64" s="13" t="s">
        <v>70</v>
      </c>
      <c r="B64" s="37" t="s">
        <v>173</v>
      </c>
      <c r="C64" s="32" t="s">
        <v>221</v>
      </c>
      <c r="D64" s="39">
        <v>1</v>
      </c>
      <c r="E64" s="9">
        <v>60</v>
      </c>
      <c r="F64" s="15">
        <f>SUM(ScheduleA356[[#This Row],[Column7]]*ScheduleA356[[#This Row],[Column4]])</f>
        <v>60</v>
      </c>
      <c r="G64" s="9">
        <v>60.34</v>
      </c>
      <c r="H64" s="10">
        <f>SUM(ScheduleA356[[#This Row],[Column9]]*ScheduleA356[[#This Row],[Column4]])</f>
        <v>60.34</v>
      </c>
      <c r="I64" s="9">
        <v>35</v>
      </c>
      <c r="J64" s="10">
        <f>SUM(I64*ScheduleA356[[#This Row],[Column4]])</f>
        <v>35</v>
      </c>
    </row>
    <row r="65" spans="1:10" ht="26.25">
      <c r="A65" s="13" t="s">
        <v>71</v>
      </c>
      <c r="B65" s="37" t="s">
        <v>174</v>
      </c>
      <c r="C65" s="32" t="s">
        <v>221</v>
      </c>
      <c r="D65" s="39">
        <v>1</v>
      </c>
      <c r="E65" s="9">
        <v>3750</v>
      </c>
      <c r="F65" s="15">
        <f>SUM(ScheduleA356[[#This Row],[Column7]]*ScheduleA356[[#This Row],[Column4]])</f>
        <v>3750</v>
      </c>
      <c r="G65" s="9">
        <v>3772</v>
      </c>
      <c r="H65" s="10">
        <f>SUM(ScheduleA356[[#This Row],[Column9]]*ScheduleA356[[#This Row],[Column4]])</f>
        <v>3772</v>
      </c>
      <c r="I65" s="9">
        <v>3000</v>
      </c>
      <c r="J65" s="10">
        <f>SUM(I65*ScheduleA356[[#This Row],[Column4]])</f>
        <v>3000</v>
      </c>
    </row>
    <row r="66" spans="1:10" ht="26.25">
      <c r="A66" s="13" t="s">
        <v>72</v>
      </c>
      <c r="B66" s="37" t="s">
        <v>175</v>
      </c>
      <c r="C66" s="32" t="s">
        <v>221</v>
      </c>
      <c r="D66" s="39">
        <v>1</v>
      </c>
      <c r="E66" s="9">
        <v>450</v>
      </c>
      <c r="F66" s="15">
        <f>SUM(ScheduleA356[[#This Row],[Column7]]*ScheduleA356[[#This Row],[Column4]])</f>
        <v>450</v>
      </c>
      <c r="G66" s="9">
        <v>1131.5999999999999</v>
      </c>
      <c r="H66" s="10">
        <f>SUM(ScheduleA356[[#This Row],[Column9]]*ScheduleA356[[#This Row],[Column4]])</f>
        <v>1131.5999999999999</v>
      </c>
      <c r="I66" s="9">
        <v>550</v>
      </c>
      <c r="J66" s="10">
        <f>SUM(I66*ScheduleA356[[#This Row],[Column4]])</f>
        <v>550</v>
      </c>
    </row>
    <row r="67" spans="1:10" ht="30">
      <c r="A67" s="13" t="s">
        <v>73</v>
      </c>
      <c r="B67" s="38" t="s">
        <v>176</v>
      </c>
      <c r="C67" s="32" t="s">
        <v>221</v>
      </c>
      <c r="D67" s="39">
        <v>1</v>
      </c>
      <c r="E67" s="9">
        <v>801</v>
      </c>
      <c r="F67" s="15">
        <f>SUM(ScheduleA356[[#This Row],[Column7]]*ScheduleA356[[#This Row],[Column4]])</f>
        <v>801</v>
      </c>
      <c r="G67" s="9">
        <v>170.25</v>
      </c>
      <c r="H67" s="10">
        <f>SUM(ScheduleA356[[#This Row],[Column9]]*ScheduleA356[[#This Row],[Column4]])</f>
        <v>170.25</v>
      </c>
      <c r="I67" s="9">
        <v>420</v>
      </c>
      <c r="J67" s="10">
        <f>SUM(I67*ScheduleA356[[#This Row],[Column4]])</f>
        <v>420</v>
      </c>
    </row>
    <row r="68" spans="1:10">
      <c r="A68" s="13" t="s">
        <v>74</v>
      </c>
      <c r="B68" s="37" t="s">
        <v>177</v>
      </c>
      <c r="C68" s="32" t="s">
        <v>221</v>
      </c>
      <c r="D68" s="39">
        <v>1</v>
      </c>
      <c r="E68" s="9">
        <v>725</v>
      </c>
      <c r="F68" s="15">
        <f>SUM(ScheduleA356[[#This Row],[Column7]]*ScheduleA356[[#This Row],[Column4]])</f>
        <v>725</v>
      </c>
      <c r="G68" s="9">
        <v>170.25</v>
      </c>
      <c r="H68" s="10">
        <f>SUM(ScheduleA356[[#This Row],[Column9]]*ScheduleA356[[#This Row],[Column4]])</f>
        <v>170.25</v>
      </c>
      <c r="I68" s="9">
        <v>420</v>
      </c>
      <c r="J68" s="10">
        <f>SUM(I68*ScheduleA356[[#This Row],[Column4]])</f>
        <v>420</v>
      </c>
    </row>
    <row r="69" spans="1:10">
      <c r="A69" s="13" t="s">
        <v>75</v>
      </c>
      <c r="B69" s="37" t="s">
        <v>178</v>
      </c>
      <c r="C69" s="32" t="s">
        <v>221</v>
      </c>
      <c r="D69" s="39">
        <v>1</v>
      </c>
      <c r="E69" s="9">
        <v>1250</v>
      </c>
      <c r="F69" s="15">
        <f>SUM(ScheduleA356[[#This Row],[Column7]]*ScheduleA356[[#This Row],[Column4]])</f>
        <v>1250</v>
      </c>
      <c r="G69" s="9">
        <v>227</v>
      </c>
      <c r="H69" s="10">
        <f>SUM(ScheduleA356[[#This Row],[Column9]]*ScheduleA356[[#This Row],[Column4]])</f>
        <v>227</v>
      </c>
      <c r="I69" s="9">
        <v>560</v>
      </c>
      <c r="J69" s="10">
        <f>SUM(I69*ScheduleA356[[#This Row],[Column4]])</f>
        <v>560</v>
      </c>
    </row>
    <row r="70" spans="1:10">
      <c r="A70" s="13" t="s">
        <v>76</v>
      </c>
      <c r="B70" s="37" t="s">
        <v>179</v>
      </c>
      <c r="C70" s="32" t="s">
        <v>221</v>
      </c>
      <c r="D70" s="39">
        <v>2</v>
      </c>
      <c r="E70" s="9">
        <v>250</v>
      </c>
      <c r="F70" s="15">
        <f>SUM(ScheduleA356[[#This Row],[Column7]]*ScheduleA356[[#This Row],[Column4]])</f>
        <v>500</v>
      </c>
      <c r="G70" s="9">
        <v>68.099999999999994</v>
      </c>
      <c r="H70" s="10">
        <f>SUM(ScheduleA356[[#This Row],[Column9]]*ScheduleA356[[#This Row],[Column4]])</f>
        <v>136.19999999999999</v>
      </c>
      <c r="I70" s="9">
        <v>225</v>
      </c>
      <c r="J70" s="10">
        <f>SUM(I70*ScheduleA356[[#This Row],[Column4]])</f>
        <v>450</v>
      </c>
    </row>
    <row r="71" spans="1:10" ht="45">
      <c r="A71" s="13" t="s">
        <v>77</v>
      </c>
      <c r="B71" s="38" t="s">
        <v>180</v>
      </c>
      <c r="C71" s="32" t="s">
        <v>221</v>
      </c>
      <c r="D71" s="39">
        <v>1</v>
      </c>
      <c r="E71" s="9">
        <v>77</v>
      </c>
      <c r="F71" s="15">
        <f>SUM(ScheduleA356[[#This Row],[Column7]]*ScheduleA356[[#This Row],[Column4]])</f>
        <v>77</v>
      </c>
      <c r="G71" s="9">
        <v>45.3</v>
      </c>
      <c r="H71" s="10">
        <f>SUM(ScheduleA356[[#This Row],[Column9]]*ScheduleA356[[#This Row],[Column4]])</f>
        <v>45.3</v>
      </c>
      <c r="I71" s="9">
        <v>175</v>
      </c>
      <c r="J71" s="10">
        <f>SUM(I71*ScheduleA356[[#This Row],[Column4]])</f>
        <v>175</v>
      </c>
    </row>
    <row r="72" spans="1:10" ht="39">
      <c r="A72" s="13" t="s">
        <v>78</v>
      </c>
      <c r="B72" s="37" t="s">
        <v>181</v>
      </c>
      <c r="C72" s="32" t="s">
        <v>221</v>
      </c>
      <c r="D72" s="39">
        <v>1</v>
      </c>
      <c r="E72" s="9">
        <v>89</v>
      </c>
      <c r="F72" s="15">
        <f>SUM(ScheduleA356[[#This Row],[Column7]]*ScheduleA356[[#This Row],[Column4]])</f>
        <v>89</v>
      </c>
      <c r="G72" s="9">
        <v>90.6</v>
      </c>
      <c r="H72" s="10">
        <f>SUM(ScheduleA356[[#This Row],[Column9]]*ScheduleA356[[#This Row],[Column4]])</f>
        <v>90.6</v>
      </c>
      <c r="I72" s="9">
        <v>280</v>
      </c>
      <c r="J72" s="10">
        <f>SUM(I72*ScheduleA356[[#This Row],[Column4]])</f>
        <v>280</v>
      </c>
    </row>
    <row r="73" spans="1:10" ht="45">
      <c r="A73" s="13" t="s">
        <v>79</v>
      </c>
      <c r="B73" s="38" t="s">
        <v>182</v>
      </c>
      <c r="C73" s="32" t="s">
        <v>221</v>
      </c>
      <c r="D73" s="39">
        <v>1</v>
      </c>
      <c r="E73" s="9">
        <v>107</v>
      </c>
      <c r="F73" s="15">
        <f>SUM(ScheduleA356[[#This Row],[Column7]]*ScheduleA356[[#This Row],[Column4]])</f>
        <v>107</v>
      </c>
      <c r="G73" s="9">
        <v>113.25</v>
      </c>
      <c r="H73" s="10">
        <f>SUM(ScheduleA356[[#This Row],[Column9]]*ScheduleA356[[#This Row],[Column4]])</f>
        <v>113.25</v>
      </c>
      <c r="I73" s="9">
        <v>375</v>
      </c>
      <c r="J73" s="10">
        <f>SUM(I73*ScheduleA356[[#This Row],[Column4]])</f>
        <v>375</v>
      </c>
    </row>
    <row r="74" spans="1:10" ht="39">
      <c r="A74" s="13" t="s">
        <v>80</v>
      </c>
      <c r="B74" s="37" t="s">
        <v>183</v>
      </c>
      <c r="C74" s="32" t="s">
        <v>221</v>
      </c>
      <c r="D74" s="39">
        <v>1</v>
      </c>
      <c r="E74" s="9">
        <v>136</v>
      </c>
      <c r="F74" s="15">
        <f>SUM(ScheduleA356[[#This Row],[Column7]]*ScheduleA356[[#This Row],[Column4]])</f>
        <v>136</v>
      </c>
      <c r="G74" s="9">
        <v>151</v>
      </c>
      <c r="H74" s="10">
        <f>SUM(ScheduleA356[[#This Row],[Column9]]*ScheduleA356[[#This Row],[Column4]])</f>
        <v>151</v>
      </c>
      <c r="I74" s="9">
        <v>498</v>
      </c>
      <c r="J74" s="10">
        <f>SUM(I74*ScheduleA356[[#This Row],[Column4]])</f>
        <v>498</v>
      </c>
    </row>
    <row r="75" spans="1:10" ht="45">
      <c r="A75" s="13" t="s">
        <v>81</v>
      </c>
      <c r="B75" s="38" t="s">
        <v>184</v>
      </c>
      <c r="C75" s="32" t="s">
        <v>221</v>
      </c>
      <c r="D75" s="39">
        <v>1</v>
      </c>
      <c r="E75" s="9">
        <v>172</v>
      </c>
      <c r="F75" s="15">
        <f>SUM(ScheduleA356[[#This Row],[Column7]]*ScheduleA356[[#This Row],[Column4]])</f>
        <v>172</v>
      </c>
      <c r="G75" s="9">
        <v>218.95</v>
      </c>
      <c r="H75" s="10">
        <f>SUM(ScheduleA356[[#This Row],[Column9]]*ScheduleA356[[#This Row],[Column4]])</f>
        <v>218.95</v>
      </c>
      <c r="I75" s="9">
        <v>560</v>
      </c>
      <c r="J75" s="10">
        <f>SUM(I75*ScheduleA356[[#This Row],[Column4]])</f>
        <v>560</v>
      </c>
    </row>
    <row r="76" spans="1:10" ht="45">
      <c r="A76" s="13" t="s">
        <v>82</v>
      </c>
      <c r="B76" s="38" t="s">
        <v>185</v>
      </c>
      <c r="C76" s="32" t="s">
        <v>221</v>
      </c>
      <c r="D76" s="39">
        <v>1</v>
      </c>
      <c r="E76" s="9">
        <v>396</v>
      </c>
      <c r="F76" s="15">
        <f>SUM(ScheduleA356[[#This Row],[Column7]]*ScheduleA356[[#This Row],[Column4]])</f>
        <v>396</v>
      </c>
      <c r="G76" s="9">
        <v>755</v>
      </c>
      <c r="H76" s="10">
        <f>SUM(ScheduleA356[[#This Row],[Column9]]*ScheduleA356[[#This Row],[Column4]])</f>
        <v>755</v>
      </c>
      <c r="I76" s="9">
        <v>1992</v>
      </c>
      <c r="J76" s="10">
        <f>SUM(I76*ScheduleA356[[#This Row],[Column4]])</f>
        <v>1992</v>
      </c>
    </row>
    <row r="77" spans="1:10" ht="39">
      <c r="A77" s="13" t="s">
        <v>83</v>
      </c>
      <c r="B77" s="37" t="s">
        <v>186</v>
      </c>
      <c r="C77" s="32" t="s">
        <v>221</v>
      </c>
      <c r="D77" s="39">
        <v>1</v>
      </c>
      <c r="E77" s="9">
        <v>82</v>
      </c>
      <c r="F77" s="15">
        <f>SUM(ScheduleA356[[#This Row],[Column7]]*ScheduleA356[[#This Row],[Column4]])</f>
        <v>82</v>
      </c>
      <c r="G77" s="9">
        <v>61.5</v>
      </c>
      <c r="H77" s="10">
        <f>SUM(ScheduleA356[[#This Row],[Column9]]*ScheduleA356[[#This Row],[Column4]])</f>
        <v>61.5</v>
      </c>
      <c r="I77" s="9">
        <v>200</v>
      </c>
      <c r="J77" s="10">
        <f>SUM(I77*ScheduleA356[[#This Row],[Column4]])</f>
        <v>200</v>
      </c>
    </row>
    <row r="78" spans="1:10" ht="39">
      <c r="A78" s="13" t="s">
        <v>84</v>
      </c>
      <c r="B78" s="37" t="s">
        <v>187</v>
      </c>
      <c r="C78" s="32" t="s">
        <v>221</v>
      </c>
      <c r="D78" s="39">
        <v>1</v>
      </c>
      <c r="E78" s="9">
        <v>102</v>
      </c>
      <c r="F78" s="15">
        <f>SUM(ScheduleA356[[#This Row],[Column7]]*ScheduleA356[[#This Row],[Column4]])</f>
        <v>102</v>
      </c>
      <c r="G78" s="9">
        <v>123</v>
      </c>
      <c r="H78" s="10">
        <f>SUM(ScheduleA356[[#This Row],[Column9]]*ScheduleA356[[#This Row],[Column4]])</f>
        <v>123</v>
      </c>
      <c r="I78" s="9">
        <v>390</v>
      </c>
      <c r="J78" s="10">
        <f>SUM(I78*ScheduleA356[[#This Row],[Column4]])</f>
        <v>390</v>
      </c>
    </row>
    <row r="79" spans="1:10" ht="39">
      <c r="A79" s="13" t="s">
        <v>85</v>
      </c>
      <c r="B79" s="37" t="s">
        <v>188</v>
      </c>
      <c r="C79" s="32" t="s">
        <v>221</v>
      </c>
      <c r="D79" s="39">
        <v>1</v>
      </c>
      <c r="E79" s="9">
        <v>133</v>
      </c>
      <c r="F79" s="15">
        <f>SUM(ScheduleA356[[#This Row],[Column7]]*ScheduleA356[[#This Row],[Column4]])</f>
        <v>133</v>
      </c>
      <c r="G79" s="9">
        <v>153.75</v>
      </c>
      <c r="H79" s="10">
        <f>SUM(ScheduleA356[[#This Row],[Column9]]*ScheduleA356[[#This Row],[Column4]])</f>
        <v>153.75</v>
      </c>
      <c r="I79" s="9">
        <v>440</v>
      </c>
      <c r="J79" s="10">
        <f>SUM(I79*ScheduleA356[[#This Row],[Column4]])</f>
        <v>440</v>
      </c>
    </row>
    <row r="80" spans="1:10" ht="39">
      <c r="A80" s="13" t="s">
        <v>86</v>
      </c>
      <c r="B80" s="37" t="s">
        <v>189</v>
      </c>
      <c r="C80" s="32" t="s">
        <v>221</v>
      </c>
      <c r="D80" s="39">
        <v>1</v>
      </c>
      <c r="E80" s="9">
        <v>184</v>
      </c>
      <c r="F80" s="15">
        <f>SUM(ScheduleA356[[#This Row],[Column7]]*ScheduleA356[[#This Row],[Column4]])</f>
        <v>184</v>
      </c>
      <c r="G80" s="9">
        <v>205</v>
      </c>
      <c r="H80" s="10">
        <f>SUM(ScheduleA356[[#This Row],[Column9]]*ScheduleA356[[#This Row],[Column4]])</f>
        <v>205</v>
      </c>
      <c r="I80" s="9">
        <v>590</v>
      </c>
      <c r="J80" s="10">
        <f>SUM(I80*ScheduleA356[[#This Row],[Column4]])</f>
        <v>590</v>
      </c>
    </row>
    <row r="81" spans="1:10" ht="39">
      <c r="A81" s="13" t="s">
        <v>87</v>
      </c>
      <c r="B81" s="37" t="s">
        <v>190</v>
      </c>
      <c r="C81" s="32" t="s">
        <v>221</v>
      </c>
      <c r="D81" s="39">
        <v>1</v>
      </c>
      <c r="E81" s="9">
        <v>246</v>
      </c>
      <c r="F81" s="15">
        <f>SUM(ScheduleA356[[#This Row],[Column7]]*ScheduleA356[[#This Row],[Column4]])</f>
        <v>246</v>
      </c>
      <c r="G81" s="9">
        <v>297.25</v>
      </c>
      <c r="H81" s="10">
        <f>SUM(ScheduleA356[[#This Row],[Column9]]*ScheduleA356[[#This Row],[Column4]])</f>
        <v>297.25</v>
      </c>
      <c r="I81" s="9">
        <v>640</v>
      </c>
      <c r="J81" s="10">
        <f>SUM(I81*ScheduleA356[[#This Row],[Column4]])</f>
        <v>640</v>
      </c>
    </row>
    <row r="82" spans="1:10" ht="39">
      <c r="A82" s="13" t="s">
        <v>88</v>
      </c>
      <c r="B82" s="37" t="s">
        <v>191</v>
      </c>
      <c r="C82" s="32" t="s">
        <v>221</v>
      </c>
      <c r="D82" s="39">
        <v>1</v>
      </c>
      <c r="E82" s="9">
        <v>635</v>
      </c>
      <c r="F82" s="15">
        <f>SUM(ScheduleA356[[#This Row],[Column7]]*ScheduleA356[[#This Row],[Column4]])</f>
        <v>635</v>
      </c>
      <c r="G82" s="9">
        <v>1025</v>
      </c>
      <c r="H82" s="10">
        <f>SUM(ScheduleA356[[#This Row],[Column9]]*ScheduleA356[[#This Row],[Column4]])</f>
        <v>1025</v>
      </c>
      <c r="I82" s="9">
        <v>2360</v>
      </c>
      <c r="J82" s="10">
        <f>SUM(I82*ScheduleA356[[#This Row],[Column4]])</f>
        <v>2360</v>
      </c>
    </row>
    <row r="83" spans="1:10" ht="39">
      <c r="A83" s="13" t="s">
        <v>89</v>
      </c>
      <c r="B83" s="37" t="s">
        <v>192</v>
      </c>
      <c r="C83" s="32" t="s">
        <v>221</v>
      </c>
      <c r="D83" s="39">
        <v>1</v>
      </c>
      <c r="E83" s="9">
        <v>89</v>
      </c>
      <c r="F83" s="15">
        <f>SUM(ScheduleA356[[#This Row],[Column7]]*ScheduleA356[[#This Row],[Column4]])</f>
        <v>89</v>
      </c>
      <c r="G83" s="9">
        <v>150.6</v>
      </c>
      <c r="H83" s="10">
        <f>SUM(ScheduleA356[[#This Row],[Column9]]*ScheduleA356[[#This Row],[Column4]])</f>
        <v>150.6</v>
      </c>
      <c r="I83" s="9">
        <v>200</v>
      </c>
      <c r="J83" s="10">
        <f>SUM(I83*ScheduleA356[[#This Row],[Column4]])</f>
        <v>200</v>
      </c>
    </row>
    <row r="84" spans="1:10" ht="39">
      <c r="A84" s="13" t="s">
        <v>90</v>
      </c>
      <c r="B84" s="37" t="s">
        <v>193</v>
      </c>
      <c r="C84" s="32" t="s">
        <v>221</v>
      </c>
      <c r="D84" s="39">
        <v>1</v>
      </c>
      <c r="E84" s="9">
        <v>124</v>
      </c>
      <c r="F84" s="15">
        <f>SUM(ScheduleA356[[#This Row],[Column7]]*ScheduleA356[[#This Row],[Column4]])</f>
        <v>124</v>
      </c>
      <c r="G84" s="9">
        <v>301.2</v>
      </c>
      <c r="H84" s="10">
        <f>SUM(ScheduleA356[[#This Row],[Column9]]*ScheduleA356[[#This Row],[Column4]])</f>
        <v>301.2</v>
      </c>
      <c r="I84" s="9">
        <v>390</v>
      </c>
      <c r="J84" s="10">
        <f>SUM(I84*ScheduleA356[[#This Row],[Column4]])</f>
        <v>390</v>
      </c>
    </row>
    <row r="85" spans="1:10" ht="39">
      <c r="A85" s="13" t="s">
        <v>91</v>
      </c>
      <c r="B85" s="37" t="s">
        <v>194</v>
      </c>
      <c r="C85" s="32" t="s">
        <v>221</v>
      </c>
      <c r="D85" s="39">
        <v>1</v>
      </c>
      <c r="E85" s="9">
        <v>177</v>
      </c>
      <c r="F85" s="15">
        <f>SUM(ScheduleA356[[#This Row],[Column7]]*ScheduleA356[[#This Row],[Column4]])</f>
        <v>177</v>
      </c>
      <c r="G85" s="9">
        <v>376.5</v>
      </c>
      <c r="H85" s="10">
        <f>SUM(ScheduleA356[[#This Row],[Column9]]*ScheduleA356[[#This Row],[Column4]])</f>
        <v>376.5</v>
      </c>
      <c r="I85" s="9">
        <v>440</v>
      </c>
      <c r="J85" s="10">
        <f>SUM(I85*ScheduleA356[[#This Row],[Column4]])</f>
        <v>440</v>
      </c>
    </row>
    <row r="86" spans="1:10" ht="39">
      <c r="A86" s="13" t="s">
        <v>92</v>
      </c>
      <c r="B86" s="37" t="s">
        <v>195</v>
      </c>
      <c r="C86" s="32" t="s">
        <v>221</v>
      </c>
      <c r="D86" s="39">
        <v>1</v>
      </c>
      <c r="E86" s="9">
        <v>265</v>
      </c>
      <c r="F86" s="15">
        <f>SUM(ScheduleA356[[#This Row],[Column7]]*ScheduleA356[[#This Row],[Column4]])</f>
        <v>265</v>
      </c>
      <c r="G86" s="9">
        <v>502</v>
      </c>
      <c r="H86" s="10">
        <f>SUM(ScheduleA356[[#This Row],[Column9]]*ScheduleA356[[#This Row],[Column4]])</f>
        <v>502</v>
      </c>
      <c r="I86" s="9">
        <v>590</v>
      </c>
      <c r="J86" s="10">
        <f>SUM(I86*ScheduleA356[[#This Row],[Column4]])</f>
        <v>590</v>
      </c>
    </row>
    <row r="87" spans="1:10" ht="39">
      <c r="A87" s="13" t="s">
        <v>93</v>
      </c>
      <c r="B87" s="37" t="s">
        <v>196</v>
      </c>
      <c r="C87" s="32" t="s">
        <v>221</v>
      </c>
      <c r="D87" s="39">
        <v>1</v>
      </c>
      <c r="E87" s="9">
        <v>370</v>
      </c>
      <c r="F87" s="15">
        <f>SUM(ScheduleA356[[#This Row],[Column7]]*ScheduleA356[[#This Row],[Column4]])</f>
        <v>370</v>
      </c>
      <c r="G87" s="9">
        <v>727.9</v>
      </c>
      <c r="H87" s="10">
        <f>SUM(ScheduleA356[[#This Row],[Column9]]*ScheduleA356[[#This Row],[Column4]])</f>
        <v>727.9</v>
      </c>
      <c r="I87" s="9">
        <v>640</v>
      </c>
      <c r="J87" s="10">
        <f>SUM(I87*ScheduleA356[[#This Row],[Column4]])</f>
        <v>640</v>
      </c>
    </row>
    <row r="88" spans="1:10" ht="39">
      <c r="A88" s="13" t="s">
        <v>94</v>
      </c>
      <c r="B88" s="37" t="s">
        <v>197</v>
      </c>
      <c r="C88" s="32" t="s">
        <v>221</v>
      </c>
      <c r="D88" s="39">
        <v>1</v>
      </c>
      <c r="E88" s="9">
        <v>1038</v>
      </c>
      <c r="F88" s="15">
        <f>SUM(ScheduleA356[[#This Row],[Column7]]*ScheduleA356[[#This Row],[Column4]])</f>
        <v>1038</v>
      </c>
      <c r="G88" s="9">
        <v>2510</v>
      </c>
      <c r="H88" s="10">
        <f>SUM(ScheduleA356[[#This Row],[Column9]]*ScheduleA356[[#This Row],[Column4]])</f>
        <v>2510</v>
      </c>
      <c r="I88" s="9">
        <v>2360</v>
      </c>
      <c r="J88" s="10">
        <f>SUM(I88*ScheduleA356[[#This Row],[Column4]])</f>
        <v>2360</v>
      </c>
    </row>
    <row r="89" spans="1:10" ht="26.25">
      <c r="A89" s="13" t="s">
        <v>95</v>
      </c>
      <c r="B89" s="37" t="s">
        <v>198</v>
      </c>
      <c r="C89" s="32" t="s">
        <v>221</v>
      </c>
      <c r="D89" s="39">
        <v>1</v>
      </c>
      <c r="E89" s="9">
        <v>195</v>
      </c>
      <c r="F89" s="15">
        <f>SUM(ScheduleA356[[#This Row],[Column7]]*ScheduleA356[[#This Row],[Column4]])</f>
        <v>195</v>
      </c>
      <c r="G89" s="9">
        <v>151</v>
      </c>
      <c r="H89" s="10">
        <f>SUM(ScheduleA356[[#This Row],[Column9]]*ScheduleA356[[#This Row],[Column4]])</f>
        <v>151</v>
      </c>
      <c r="I89" s="9">
        <v>430</v>
      </c>
      <c r="J89" s="10">
        <f>SUM(I89*ScheduleA356[[#This Row],[Column4]])</f>
        <v>430</v>
      </c>
    </row>
    <row r="90" spans="1:10" ht="39">
      <c r="A90" s="13" t="s">
        <v>96</v>
      </c>
      <c r="B90" s="37" t="s">
        <v>199</v>
      </c>
      <c r="C90" s="32" t="s">
        <v>221</v>
      </c>
      <c r="D90" s="39">
        <v>1</v>
      </c>
      <c r="E90" s="9">
        <v>230</v>
      </c>
      <c r="F90" s="15">
        <f>SUM(ScheduleA356[[#This Row],[Column7]]*ScheduleA356[[#This Row],[Column4]])</f>
        <v>230</v>
      </c>
      <c r="G90" s="9">
        <v>151</v>
      </c>
      <c r="H90" s="10">
        <f>SUM(ScheduleA356[[#This Row],[Column9]]*ScheduleA356[[#This Row],[Column4]])</f>
        <v>151</v>
      </c>
      <c r="I90" s="9">
        <v>470</v>
      </c>
      <c r="J90" s="10">
        <f>SUM(I90*ScheduleA356[[#This Row],[Column4]])</f>
        <v>470</v>
      </c>
    </row>
    <row r="91" spans="1:10" ht="39">
      <c r="A91" s="13" t="s">
        <v>97</v>
      </c>
      <c r="B91" s="37" t="s">
        <v>200</v>
      </c>
      <c r="C91" s="32" t="s">
        <v>221</v>
      </c>
      <c r="D91" s="39">
        <v>1</v>
      </c>
      <c r="E91" s="9">
        <v>265</v>
      </c>
      <c r="F91" s="15">
        <f>SUM(ScheduleA356[[#This Row],[Column7]]*ScheduleA356[[#This Row],[Column4]])</f>
        <v>265</v>
      </c>
      <c r="G91" s="9">
        <v>205</v>
      </c>
      <c r="H91" s="10">
        <f>SUM(ScheduleA356[[#This Row],[Column9]]*ScheduleA356[[#This Row],[Column4]])</f>
        <v>205</v>
      </c>
      <c r="I91" s="9">
        <v>498</v>
      </c>
      <c r="J91" s="10">
        <f>SUM(I91*ScheduleA356[[#This Row],[Column4]])</f>
        <v>498</v>
      </c>
    </row>
    <row r="92" spans="1:10" ht="26.25">
      <c r="A92" s="13" t="s">
        <v>98</v>
      </c>
      <c r="B92" s="37" t="s">
        <v>201</v>
      </c>
      <c r="C92" s="32" t="s">
        <v>221</v>
      </c>
      <c r="D92" s="39">
        <v>44</v>
      </c>
      <c r="E92" s="9">
        <v>172</v>
      </c>
      <c r="F92" s="15">
        <f>SUM(ScheduleA356[[#This Row],[Column7]]*ScheduleA356[[#This Row],[Column4]])</f>
        <v>7568</v>
      </c>
      <c r="G92" s="9">
        <v>205</v>
      </c>
      <c r="H92" s="10">
        <f>SUM(ScheduleA356[[#This Row],[Column9]]*ScheduleA356[[#This Row],[Column4]])</f>
        <v>9020</v>
      </c>
      <c r="I92" s="9">
        <v>325</v>
      </c>
      <c r="J92" s="10">
        <f>SUM(I92*ScheduleA356[[#This Row],[Column4]])</f>
        <v>14300</v>
      </c>
    </row>
    <row r="93" spans="1:10" ht="26.25">
      <c r="A93" s="13" t="s">
        <v>99</v>
      </c>
      <c r="B93" s="37" t="s">
        <v>202</v>
      </c>
      <c r="C93" s="32" t="s">
        <v>221</v>
      </c>
      <c r="D93" s="39">
        <v>4</v>
      </c>
      <c r="E93" s="9">
        <v>55</v>
      </c>
      <c r="F93" s="15">
        <f>SUM(ScheduleA356[[#This Row],[Column7]]*ScheduleA356[[#This Row],[Column4]])</f>
        <v>220</v>
      </c>
      <c r="G93" s="9">
        <v>61.5</v>
      </c>
      <c r="H93" s="10">
        <f>SUM(ScheduleA356[[#This Row],[Column9]]*ScheduleA356[[#This Row],[Column4]])</f>
        <v>246</v>
      </c>
      <c r="I93" s="9">
        <v>215</v>
      </c>
      <c r="J93" s="10">
        <f>SUM(I93*ScheduleA356[[#This Row],[Column4]])</f>
        <v>860</v>
      </c>
    </row>
    <row r="94" spans="1:10">
      <c r="A94" s="13" t="s">
        <v>100</v>
      </c>
      <c r="B94" s="37" t="s">
        <v>203</v>
      </c>
      <c r="C94" s="32" t="s">
        <v>221</v>
      </c>
      <c r="D94" s="39">
        <v>20</v>
      </c>
      <c r="E94" s="9">
        <v>450</v>
      </c>
      <c r="F94" s="15">
        <f>SUM(ScheduleA356[[#This Row],[Column7]]*ScheduleA356[[#This Row],[Column4]])</f>
        <v>9000</v>
      </c>
      <c r="G94" s="9">
        <v>717.5</v>
      </c>
      <c r="H94" s="10">
        <f>SUM(ScheduleA356[[#This Row],[Column9]]*ScheduleA356[[#This Row],[Column4]])</f>
        <v>14350</v>
      </c>
      <c r="I94" s="9">
        <v>325</v>
      </c>
      <c r="J94" s="10">
        <f>SUM(I94*ScheduleA356[[#This Row],[Column4]])</f>
        <v>6500</v>
      </c>
    </row>
    <row r="95" spans="1:10" ht="26.25">
      <c r="A95" s="13" t="s">
        <v>101</v>
      </c>
      <c r="B95" s="37" t="s">
        <v>204</v>
      </c>
      <c r="C95" s="32" t="s">
        <v>221</v>
      </c>
      <c r="D95" s="39">
        <v>1</v>
      </c>
      <c r="E95" s="9">
        <v>161</v>
      </c>
      <c r="F95" s="15">
        <f>SUM(ScheduleA356[[#This Row],[Column7]]*ScheduleA356[[#This Row],[Column4]])</f>
        <v>161</v>
      </c>
      <c r="G95" s="9">
        <v>123</v>
      </c>
      <c r="H95" s="10">
        <f>SUM(ScheduleA356[[#This Row],[Column9]]*ScheduleA356[[#This Row],[Column4]])</f>
        <v>123</v>
      </c>
      <c r="I95" s="9">
        <v>225</v>
      </c>
      <c r="J95" s="10">
        <f>SUM(I95*ScheduleA356[[#This Row],[Column4]])</f>
        <v>225</v>
      </c>
    </row>
    <row r="96" spans="1:10" ht="26.25">
      <c r="A96" s="13" t="s">
        <v>102</v>
      </c>
      <c r="B96" s="37" t="s">
        <v>205</v>
      </c>
      <c r="C96" s="32" t="s">
        <v>221</v>
      </c>
      <c r="D96" s="39">
        <v>108</v>
      </c>
      <c r="E96" s="9">
        <v>172</v>
      </c>
      <c r="F96" s="15">
        <f>SUM(ScheduleA356[[#This Row],[Column7]]*ScheduleA356[[#This Row],[Column4]])</f>
        <v>18576</v>
      </c>
      <c r="G96" s="9">
        <v>205</v>
      </c>
      <c r="H96" s="10">
        <f>SUM(ScheduleA356[[#This Row],[Column9]]*ScheduleA356[[#This Row],[Column4]])</f>
        <v>22140</v>
      </c>
      <c r="I96" s="9">
        <v>300</v>
      </c>
      <c r="J96" s="10">
        <f>SUM(I96*ScheduleA356[[#This Row],[Column4]])</f>
        <v>32400</v>
      </c>
    </row>
    <row r="97" spans="1:10" ht="26.25">
      <c r="A97" s="13" t="s">
        <v>103</v>
      </c>
      <c r="B97" s="37" t="s">
        <v>206</v>
      </c>
      <c r="C97" s="32" t="s">
        <v>221</v>
      </c>
      <c r="D97" s="39">
        <v>1</v>
      </c>
      <c r="E97" s="9">
        <v>55</v>
      </c>
      <c r="F97" s="15">
        <f>SUM(ScheduleA356[[#This Row],[Column7]]*ScheduleA356[[#This Row],[Column4]])</f>
        <v>55</v>
      </c>
      <c r="G97" s="9">
        <v>61.5</v>
      </c>
      <c r="H97" s="10">
        <f>SUM(ScheduleA356[[#This Row],[Column9]]*ScheduleA356[[#This Row],[Column4]])</f>
        <v>61.5</v>
      </c>
      <c r="I97" s="9">
        <v>195</v>
      </c>
      <c r="J97" s="10">
        <f>SUM(I97*ScheduleA356[[#This Row],[Column4]])</f>
        <v>195</v>
      </c>
    </row>
    <row r="98" spans="1:10">
      <c r="A98" s="13" t="s">
        <v>104</v>
      </c>
      <c r="B98" s="38" t="s">
        <v>207</v>
      </c>
      <c r="C98" s="32" t="s">
        <v>221</v>
      </c>
      <c r="D98" s="39">
        <v>12</v>
      </c>
      <c r="E98" s="9">
        <v>0</v>
      </c>
      <c r="F98" s="15">
        <f>SUM(ScheduleA356[[#This Row],[Column7]]*ScheduleA356[[#This Row],[Column4]])</f>
        <v>0</v>
      </c>
      <c r="G98" s="9">
        <v>239</v>
      </c>
      <c r="H98" s="10">
        <f>SUM(ScheduleA356[[#This Row],[Column9]]*ScheduleA356[[#This Row],[Column4]])</f>
        <v>2868</v>
      </c>
      <c r="I98" s="9">
        <v>150</v>
      </c>
      <c r="J98" s="10">
        <f>SUM(I98*ScheduleA356[[#This Row],[Column4]])</f>
        <v>1800</v>
      </c>
    </row>
    <row r="99" spans="1:10">
      <c r="A99" s="13" t="s">
        <v>105</v>
      </c>
      <c r="B99" s="37" t="s">
        <v>208</v>
      </c>
      <c r="C99" s="32" t="s">
        <v>221</v>
      </c>
      <c r="D99" s="39">
        <v>1</v>
      </c>
      <c r="E99" s="9">
        <v>135</v>
      </c>
      <c r="F99" s="15">
        <f>SUM(ScheduleA356[[#This Row],[Column7]]*ScheduleA356[[#This Row],[Column4]])</f>
        <v>135</v>
      </c>
      <c r="G99" s="9">
        <v>99</v>
      </c>
      <c r="H99" s="10">
        <f>SUM(ScheduleA356[[#This Row],[Column9]]*ScheduleA356[[#This Row],[Column4]])</f>
        <v>99</v>
      </c>
      <c r="I99" s="9">
        <v>150</v>
      </c>
      <c r="J99" s="10">
        <f>SUM(I99*ScheduleA356[[#This Row],[Column4]])</f>
        <v>150</v>
      </c>
    </row>
    <row r="100" spans="1:10">
      <c r="A100" s="13" t="s">
        <v>106</v>
      </c>
      <c r="B100" s="37" t="s">
        <v>209</v>
      </c>
      <c r="C100" s="32" t="s">
        <v>221</v>
      </c>
      <c r="D100" s="39">
        <v>1</v>
      </c>
      <c r="E100" s="9">
        <v>0</v>
      </c>
      <c r="F100" s="15">
        <f>SUM(ScheduleA356[[#This Row],[Column7]]*ScheduleA356[[#This Row],[Column4]])</f>
        <v>0</v>
      </c>
      <c r="G100" s="9">
        <v>720</v>
      </c>
      <c r="H100" s="10">
        <f>SUM(ScheduleA356[[#This Row],[Column9]]*ScheduleA356[[#This Row],[Column4]])</f>
        <v>720</v>
      </c>
      <c r="I100" s="9">
        <v>150</v>
      </c>
      <c r="J100" s="10">
        <f>SUM(I100*ScheduleA356[[#This Row],[Column4]])</f>
        <v>150</v>
      </c>
    </row>
    <row r="101" spans="1:10" ht="26.25">
      <c r="A101" s="13" t="s">
        <v>107</v>
      </c>
      <c r="B101" s="37" t="s">
        <v>210</v>
      </c>
      <c r="C101" s="32" t="s">
        <v>221</v>
      </c>
      <c r="D101" s="39">
        <v>1</v>
      </c>
      <c r="E101" s="9">
        <v>365</v>
      </c>
      <c r="F101" s="15">
        <f>SUM(ScheduleA356[[#This Row],[Column7]]*ScheduleA356[[#This Row],[Column4]])</f>
        <v>365</v>
      </c>
      <c r="G101" s="9">
        <v>396</v>
      </c>
      <c r="H101" s="10">
        <f>SUM(ScheduleA356[[#This Row],[Column9]]*ScheduleA356[[#This Row],[Column4]])</f>
        <v>396</v>
      </c>
      <c r="I101" s="9">
        <v>150</v>
      </c>
      <c r="J101" s="10">
        <f>SUM(I101*ScheduleA356[[#This Row],[Column4]])</f>
        <v>150</v>
      </c>
    </row>
    <row r="102" spans="1:10">
      <c r="A102" s="13" t="s">
        <v>108</v>
      </c>
      <c r="B102" s="37" t="s">
        <v>211</v>
      </c>
      <c r="C102" s="32" t="s">
        <v>221</v>
      </c>
      <c r="D102" s="39">
        <v>1</v>
      </c>
      <c r="E102" s="9">
        <v>0</v>
      </c>
      <c r="F102" s="15">
        <f>SUM(ScheduleA356[[#This Row],[Column7]]*ScheduleA356[[#This Row],[Column4]])</f>
        <v>0</v>
      </c>
      <c r="G102" s="9">
        <v>125</v>
      </c>
      <c r="H102" s="10">
        <f>SUM(ScheduleA356[[#This Row],[Column9]]*ScheduleA356[[#This Row],[Column4]])</f>
        <v>125</v>
      </c>
      <c r="I102" s="9">
        <v>0</v>
      </c>
      <c r="J102" s="10">
        <f>SUM(I102*ScheduleA356[[#This Row],[Column4]])</f>
        <v>0</v>
      </c>
    </row>
    <row r="103" spans="1:10">
      <c r="A103" s="13" t="s">
        <v>109</v>
      </c>
      <c r="B103" s="37" t="s">
        <v>212</v>
      </c>
      <c r="C103" s="32" t="s">
        <v>221</v>
      </c>
      <c r="D103" s="39">
        <v>1</v>
      </c>
      <c r="E103" s="9">
        <v>25</v>
      </c>
      <c r="F103" s="15">
        <f>SUM(ScheduleA356[[#This Row],[Column7]]*ScheduleA356[[#This Row],[Column4]])</f>
        <v>25</v>
      </c>
      <c r="G103" s="9">
        <v>27</v>
      </c>
      <c r="H103" s="10">
        <f>SUM(ScheduleA356[[#This Row],[Column9]]*ScheduleA356[[#This Row],[Column4]])</f>
        <v>27</v>
      </c>
      <c r="I103" s="9">
        <v>35</v>
      </c>
      <c r="J103" s="10">
        <f>SUM(I103*ScheduleA356[[#This Row],[Column4]])</f>
        <v>35</v>
      </c>
    </row>
    <row r="104" spans="1:10">
      <c r="A104" s="13" t="s">
        <v>110</v>
      </c>
      <c r="B104" s="41" t="s">
        <v>213</v>
      </c>
      <c r="C104" s="16" t="s">
        <v>220</v>
      </c>
      <c r="D104" s="42">
        <v>12</v>
      </c>
      <c r="E104" s="43">
        <v>0.15</v>
      </c>
      <c r="F104" s="15">
        <v>30234.105</v>
      </c>
      <c r="G104" s="43">
        <v>0.1</v>
      </c>
      <c r="H104" s="10">
        <v>21397.56</v>
      </c>
      <c r="I104" s="43">
        <v>0.05</v>
      </c>
      <c r="J104" s="10">
        <v>15245</v>
      </c>
    </row>
    <row r="105" spans="1:10">
      <c r="A105" s="13" t="s">
        <v>111</v>
      </c>
      <c r="B105" s="37" t="s">
        <v>214</v>
      </c>
      <c r="C105" s="16" t="s">
        <v>221</v>
      </c>
      <c r="D105" s="39">
        <v>1</v>
      </c>
      <c r="E105" s="9">
        <v>75</v>
      </c>
      <c r="F105" s="15">
        <f>SUM(ScheduleA356[[#This Row],[Column7]]*ScheduleA356[[#This Row],[Column4]])</f>
        <v>75</v>
      </c>
      <c r="G105" s="9">
        <v>50</v>
      </c>
      <c r="H105" s="10">
        <f>SUM(ScheduleA356[[#This Row],[Column9]]*ScheduleA356[[#This Row],[Column4]])</f>
        <v>50</v>
      </c>
      <c r="I105" s="6" t="s">
        <v>223</v>
      </c>
      <c r="J105" s="10">
        <v>0</v>
      </c>
    </row>
    <row r="106" spans="1:10">
      <c r="A106" s="13" t="s">
        <v>112</v>
      </c>
      <c r="B106" s="37" t="s">
        <v>215</v>
      </c>
      <c r="C106" s="34" t="s">
        <v>221</v>
      </c>
      <c r="D106" s="39">
        <v>1</v>
      </c>
      <c r="E106" s="9">
        <v>50</v>
      </c>
      <c r="F106" s="15">
        <f>SUM(ScheduleA356[[#This Row],[Column7]]*ScheduleA356[[#This Row],[Column4]])</f>
        <v>50</v>
      </c>
      <c r="G106" s="9">
        <v>415</v>
      </c>
      <c r="H106" s="10">
        <f>SUM(ScheduleA356[[#This Row],[Column9]]*ScheduleA356[[#This Row],[Column4]])</f>
        <v>415</v>
      </c>
      <c r="I106" s="6" t="s">
        <v>223</v>
      </c>
      <c r="J106" s="10">
        <v>0</v>
      </c>
    </row>
    <row r="107" spans="1:10">
      <c r="A107" s="13" t="s">
        <v>113</v>
      </c>
      <c r="B107" s="37" t="s">
        <v>216</v>
      </c>
      <c r="C107" s="34" t="s">
        <v>221</v>
      </c>
      <c r="D107" s="39">
        <v>1</v>
      </c>
      <c r="E107" s="9">
        <v>150</v>
      </c>
      <c r="F107" s="15">
        <f>SUM(ScheduleA356[[#This Row],[Column7]]*ScheduleA356[[#This Row],[Column4]])</f>
        <v>150</v>
      </c>
      <c r="G107" s="9">
        <v>0</v>
      </c>
      <c r="H107" s="10">
        <f>SUM(ScheduleA356[[#This Row],[Column9]]*ScheduleA356[[#This Row],[Column4]])</f>
        <v>0</v>
      </c>
      <c r="I107" s="9">
        <v>250</v>
      </c>
      <c r="J107" s="10">
        <f>SUM(I107*ScheduleA356[[#This Row],[Column4]])</f>
        <v>250</v>
      </c>
    </row>
    <row r="108" spans="1:10">
      <c r="A108" s="13" t="s">
        <v>114</v>
      </c>
      <c r="B108" s="37" t="s">
        <v>217</v>
      </c>
      <c r="C108" s="34" t="s">
        <v>221</v>
      </c>
      <c r="D108" s="39">
        <v>1</v>
      </c>
      <c r="E108" s="9">
        <v>75</v>
      </c>
      <c r="F108" s="15">
        <f>SUM(ScheduleA356[[#This Row],[Column7]]*ScheduleA356[[#This Row],[Column4]])</f>
        <v>75</v>
      </c>
      <c r="G108" s="9">
        <v>25</v>
      </c>
      <c r="H108" s="10">
        <f>SUM(ScheduleA356[[#This Row],[Column9]]*ScheduleA356[[#This Row],[Column4]])</f>
        <v>25</v>
      </c>
      <c r="I108" s="6" t="s">
        <v>223</v>
      </c>
      <c r="J108" s="10">
        <v>0</v>
      </c>
    </row>
    <row r="109" spans="1:10">
      <c r="A109" s="13" t="s">
        <v>115</v>
      </c>
      <c r="B109" s="37" t="s">
        <v>218</v>
      </c>
      <c r="C109" s="34" t="s">
        <v>221</v>
      </c>
      <c r="D109" s="39">
        <v>1</v>
      </c>
      <c r="E109" s="9">
        <v>150</v>
      </c>
      <c r="F109" s="15">
        <f>SUM(ScheduleA356[[#This Row],[Column7]]*ScheduleA356[[#This Row],[Column4]])</f>
        <v>150</v>
      </c>
      <c r="G109" s="9">
        <v>415</v>
      </c>
      <c r="H109" s="10">
        <f>SUM(ScheduleA356[[#This Row],[Column9]]*ScheduleA356[[#This Row],[Column4]])</f>
        <v>415</v>
      </c>
      <c r="I109" s="6" t="s">
        <v>223</v>
      </c>
      <c r="J109" s="10">
        <v>0</v>
      </c>
    </row>
    <row r="110" spans="1:10">
      <c r="A110" s="13" t="s">
        <v>116</v>
      </c>
      <c r="B110" s="37" t="s">
        <v>219</v>
      </c>
      <c r="C110" s="23" t="s">
        <v>221</v>
      </c>
      <c r="D110" s="39">
        <v>1</v>
      </c>
      <c r="E110" s="6">
        <v>25</v>
      </c>
      <c r="F110" s="15">
        <f>SUM(ScheduleA356[[#This Row],[Column7]]*ScheduleA356[[#This Row],[Column4]])</f>
        <v>25</v>
      </c>
      <c r="G110" s="6">
        <v>50</v>
      </c>
      <c r="H110" s="10">
        <f>SUM(ScheduleA356[[#This Row],[Column9]]*ScheduleA356[[#This Row],[Column4]])</f>
        <v>50</v>
      </c>
      <c r="I110" s="6" t="s">
        <v>223</v>
      </c>
      <c r="J110" s="10">
        <v>0</v>
      </c>
    </row>
    <row r="111" spans="1:10" ht="15.75" thickBot="1">
      <c r="A111" s="13"/>
      <c r="B111" s="12"/>
      <c r="C111" s="16"/>
      <c r="D111" s="48"/>
      <c r="E111" s="24"/>
      <c r="F111" s="25"/>
      <c r="G111" s="24"/>
      <c r="H111" s="26"/>
      <c r="I111" s="24"/>
      <c r="J111" s="26"/>
    </row>
    <row r="112" spans="1:10" ht="15.75" thickTop="1">
      <c r="A112" s="11"/>
      <c r="B112" s="19" t="s">
        <v>6</v>
      </c>
      <c r="C112" s="11"/>
      <c r="D112" s="50"/>
      <c r="E112" s="35"/>
      <c r="F112" s="36">
        <f>SUM(F8:F111)</f>
        <v>231616.60500000001</v>
      </c>
      <c r="G112" s="35"/>
      <c r="H112" s="36">
        <f>SUM(H8:H111)</f>
        <v>235372.72000000006</v>
      </c>
      <c r="I112" s="35"/>
      <c r="J112" s="36">
        <f>SUM(J8:J111)</f>
        <v>320175</v>
      </c>
    </row>
    <row r="113" spans="1:10">
      <c r="A113" s="17"/>
      <c r="B113" s="18" t="s">
        <v>7</v>
      </c>
      <c r="C113" s="17"/>
      <c r="D113" s="40"/>
      <c r="E113" s="17"/>
      <c r="F113" s="20">
        <f>SUM(F112*10.3%)</f>
        <v>23856.510315000003</v>
      </c>
      <c r="G113" s="17"/>
      <c r="H113" s="20">
        <f>SUM(H112*10.3%)</f>
        <v>24243.390160000006</v>
      </c>
      <c r="I113" s="17"/>
      <c r="J113" s="20">
        <f>SUM(J112*10.3%)</f>
        <v>32978.025000000001</v>
      </c>
    </row>
    <row r="114" spans="1:10" ht="15.75" thickBot="1">
      <c r="A114" s="17"/>
      <c r="B114" s="18" t="s">
        <v>8</v>
      </c>
      <c r="C114" s="17"/>
      <c r="D114" s="40"/>
      <c r="E114" s="21"/>
      <c r="F114" s="22">
        <f>SUM(F112+F113)</f>
        <v>255473.115315</v>
      </c>
      <c r="G114" s="21"/>
      <c r="H114" s="22">
        <f>SUM(H112+H113)</f>
        <v>259616.11016000007</v>
      </c>
      <c r="I114" s="21"/>
      <c r="J114" s="22">
        <f>SUM(J112+J113)</f>
        <v>353153.02500000002</v>
      </c>
    </row>
    <row r="115" spans="1:10" ht="15.75" thickTop="1"/>
  </sheetData>
  <mergeCells count="7">
    <mergeCell ref="E4:F4"/>
    <mergeCell ref="E6:F6"/>
    <mergeCell ref="G6:H6"/>
    <mergeCell ref="I6:J6"/>
    <mergeCell ref="E5:F5"/>
    <mergeCell ref="G5:H5"/>
    <mergeCell ref="I5:J5"/>
  </mergeCells>
  <phoneticPr fontId="15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21276-C7B1-413E-8F9B-378DCF65C70F}">
  <ds:schemaRefs>
    <ds:schemaRef ds:uri="http://schemas.microsoft.com/office/2006/metadata/properties"/>
    <ds:schemaRef ds:uri="http://schemas.microsoft.com/office/infopath/2007/PartnerControls"/>
    <ds:schemaRef ds:uri="216ec0fe-1200-4bc3-9911-f486878172c3"/>
    <ds:schemaRef ds:uri="796d8b34-1c36-4fec-80f1-f6bd44bf594a"/>
  </ds:schemaRefs>
</ds:datastoreItem>
</file>

<file path=customXml/itemProps2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 - Single Schedule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Rowden II, Stan</cp:lastModifiedBy>
  <cp:revision/>
  <dcterms:created xsi:type="dcterms:W3CDTF">2017-05-26T22:25:23Z</dcterms:created>
  <dcterms:modified xsi:type="dcterms:W3CDTF">2024-08-26T15:18:35Z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