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Bids and Specs, Formal\2024 Sealed Bids\ES24-0157F - WW Sewer Replacement Vicinity of N 10th and Stevens\"/>
    </mc:Choice>
  </mc:AlternateContent>
  <xr:revisionPtr revIDLastSave="0" documentId="8_{CD339134-B90C-4D90-8F67-BC81A947B2CC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1" l="1"/>
  <c r="N53" i="1"/>
  <c r="N52" i="1"/>
  <c r="N51" i="1"/>
  <c r="N50" i="1"/>
  <c r="N49" i="1"/>
  <c r="N48" i="1"/>
  <c r="N47" i="1"/>
  <c r="N46" i="1"/>
  <c r="N45" i="1"/>
  <c r="L96" i="1"/>
  <c r="L53" i="1"/>
  <c r="L52" i="1"/>
  <c r="L51" i="1"/>
  <c r="L50" i="1"/>
  <c r="L49" i="1"/>
  <c r="L48" i="1"/>
  <c r="L47" i="1"/>
  <c r="L46" i="1"/>
  <c r="L45" i="1"/>
  <c r="J96" i="1"/>
  <c r="J53" i="1"/>
  <c r="J52" i="1"/>
  <c r="J51" i="1"/>
  <c r="J50" i="1"/>
  <c r="J49" i="1"/>
  <c r="J48" i="1"/>
  <c r="J47" i="1"/>
  <c r="J46" i="1"/>
  <c r="J45" i="1"/>
  <c r="H96" i="1"/>
  <c r="H53" i="1"/>
  <c r="H52" i="1"/>
  <c r="H51" i="1"/>
  <c r="H50" i="1"/>
  <c r="H49" i="1"/>
  <c r="H48" i="1"/>
  <c r="H47" i="1"/>
  <c r="H46" i="1"/>
  <c r="H45" i="1"/>
  <c r="F96" i="1"/>
  <c r="F53" i="1"/>
  <c r="F52" i="1"/>
  <c r="F51" i="1"/>
  <c r="F50" i="1"/>
  <c r="F49" i="1"/>
  <c r="F48" i="1"/>
  <c r="F47" i="1"/>
  <c r="F46" i="1"/>
  <c r="F45" i="1"/>
  <c r="N95" i="1" l="1"/>
  <c r="N94" i="1"/>
  <c r="N93" i="1"/>
  <c r="N92" i="1"/>
  <c r="N91" i="1"/>
  <c r="N90" i="1"/>
  <c r="N89" i="1"/>
  <c r="N88" i="1"/>
  <c r="N87" i="1"/>
  <c r="N86" i="1"/>
  <c r="N44" i="1"/>
  <c r="N43" i="1"/>
  <c r="N42" i="1"/>
  <c r="N41" i="1"/>
  <c r="N40" i="1"/>
  <c r="N39" i="1"/>
  <c r="N38" i="1"/>
  <c r="N37" i="1"/>
  <c r="N36" i="1"/>
  <c r="N35" i="1"/>
  <c r="L95" i="1"/>
  <c r="L94" i="1"/>
  <c r="L93" i="1"/>
  <c r="L92" i="1"/>
  <c r="L91" i="1"/>
  <c r="L90" i="1"/>
  <c r="L89" i="1"/>
  <c r="L88" i="1"/>
  <c r="L87" i="1"/>
  <c r="L86" i="1"/>
  <c r="L44" i="1"/>
  <c r="L43" i="1"/>
  <c r="L42" i="1"/>
  <c r="L41" i="1"/>
  <c r="L40" i="1"/>
  <c r="L39" i="1"/>
  <c r="L38" i="1"/>
  <c r="L37" i="1"/>
  <c r="L36" i="1"/>
  <c r="L35" i="1"/>
  <c r="J95" i="1"/>
  <c r="J94" i="1"/>
  <c r="J93" i="1"/>
  <c r="J92" i="1"/>
  <c r="J91" i="1"/>
  <c r="J90" i="1"/>
  <c r="J89" i="1"/>
  <c r="J88" i="1"/>
  <c r="J87" i="1"/>
  <c r="J86" i="1"/>
  <c r="J44" i="1"/>
  <c r="J43" i="1"/>
  <c r="J42" i="1"/>
  <c r="J41" i="1"/>
  <c r="J40" i="1"/>
  <c r="J39" i="1"/>
  <c r="J38" i="1"/>
  <c r="J37" i="1"/>
  <c r="J36" i="1"/>
  <c r="J35" i="1"/>
  <c r="H59" i="1"/>
  <c r="H60" i="1"/>
  <c r="H61" i="1"/>
  <c r="H62" i="1"/>
  <c r="H63" i="1"/>
  <c r="H64" i="1"/>
  <c r="H95" i="1"/>
  <c r="H94" i="1"/>
  <c r="H93" i="1"/>
  <c r="H92" i="1"/>
  <c r="H91" i="1"/>
  <c r="H90" i="1"/>
  <c r="H89" i="1"/>
  <c r="H88" i="1"/>
  <c r="H87" i="1"/>
  <c r="H86" i="1"/>
  <c r="H44" i="1"/>
  <c r="H43" i="1"/>
  <c r="H42" i="1"/>
  <c r="H41" i="1"/>
  <c r="H40" i="1"/>
  <c r="H39" i="1"/>
  <c r="H38" i="1"/>
  <c r="H37" i="1"/>
  <c r="H36" i="1"/>
  <c r="H35" i="1"/>
  <c r="F86" i="1"/>
  <c r="F87" i="1"/>
  <c r="F88" i="1"/>
  <c r="F89" i="1"/>
  <c r="F90" i="1"/>
  <c r="F91" i="1"/>
  <c r="F92" i="1"/>
  <c r="F93" i="1"/>
  <c r="F94" i="1"/>
  <c r="F95" i="1"/>
  <c r="F35" i="1"/>
  <c r="F36" i="1"/>
  <c r="F37" i="1"/>
  <c r="F38" i="1"/>
  <c r="F39" i="1"/>
  <c r="F40" i="1"/>
  <c r="F41" i="1"/>
  <c r="F42" i="1"/>
  <c r="F43" i="1"/>
  <c r="F44" i="1"/>
  <c r="F29" i="1"/>
  <c r="F21" i="1"/>
  <c r="F1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9" i="1"/>
  <c r="H9" i="1"/>
  <c r="J9" i="1"/>
  <c r="L9" i="1"/>
  <c r="N9" i="1"/>
  <c r="N83" i="1"/>
  <c r="N84" i="1"/>
  <c r="N85" i="1"/>
  <c r="N82" i="1"/>
  <c r="N81" i="1"/>
  <c r="N80" i="1"/>
  <c r="N79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34" i="1"/>
  <c r="N33" i="1"/>
  <c r="N32" i="1"/>
  <c r="N31" i="1"/>
  <c r="N30" i="1"/>
  <c r="N28" i="1"/>
  <c r="N27" i="1"/>
  <c r="N26" i="1"/>
  <c r="N25" i="1"/>
  <c r="N24" i="1"/>
  <c r="N23" i="1"/>
  <c r="N22" i="1"/>
  <c r="N20" i="1"/>
  <c r="N19" i="1"/>
  <c r="N18" i="1"/>
  <c r="N17" i="1"/>
  <c r="N16" i="1"/>
  <c r="N15" i="1"/>
  <c r="N14" i="1"/>
  <c r="N12" i="1"/>
  <c r="N11" i="1"/>
  <c r="N10" i="1"/>
  <c r="L85" i="1"/>
  <c r="L84" i="1"/>
  <c r="H84" i="1"/>
  <c r="H85" i="1"/>
  <c r="J85" i="1"/>
  <c r="J84" i="1"/>
  <c r="J59" i="1"/>
  <c r="J60" i="1"/>
  <c r="J61" i="1"/>
  <c r="J62" i="1"/>
  <c r="J63" i="1"/>
  <c r="F84" i="1"/>
  <c r="F85" i="1"/>
  <c r="L10" i="1"/>
  <c r="L11" i="1"/>
  <c r="L12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30" i="1"/>
  <c r="L31" i="1"/>
  <c r="L32" i="1"/>
  <c r="L33" i="1"/>
  <c r="L34" i="1"/>
  <c r="L63" i="1"/>
  <c r="L65" i="1"/>
  <c r="L68" i="1"/>
  <c r="L69" i="1"/>
  <c r="L70" i="1"/>
  <c r="L71" i="1"/>
  <c r="L72" i="1"/>
  <c r="L73" i="1"/>
  <c r="L79" i="1"/>
  <c r="L80" i="1"/>
  <c r="L81" i="1"/>
  <c r="L82" i="1"/>
  <c r="L83" i="1"/>
  <c r="H22" i="1"/>
  <c r="H23" i="1"/>
  <c r="H24" i="1"/>
  <c r="H25" i="1"/>
  <c r="H26" i="1"/>
  <c r="H27" i="1"/>
  <c r="H28" i="1"/>
  <c r="H30" i="1"/>
  <c r="H31" i="1"/>
  <c r="H32" i="1"/>
  <c r="H33" i="1"/>
  <c r="H34" i="1"/>
  <c r="H65" i="1"/>
  <c r="H68" i="1"/>
  <c r="H69" i="1"/>
  <c r="H70" i="1"/>
  <c r="H71" i="1"/>
  <c r="H72" i="1"/>
  <c r="H73" i="1"/>
  <c r="H79" i="1"/>
  <c r="H80" i="1"/>
  <c r="H81" i="1"/>
  <c r="H82" i="1"/>
  <c r="H83" i="1"/>
  <c r="H10" i="1"/>
  <c r="H11" i="1"/>
  <c r="H12" i="1"/>
  <c r="H14" i="1"/>
  <c r="H15" i="1"/>
  <c r="H16" i="1"/>
  <c r="H17" i="1"/>
  <c r="H18" i="1"/>
  <c r="H19" i="1"/>
  <c r="H20" i="1"/>
  <c r="J29" i="1"/>
  <c r="J30" i="1"/>
  <c r="J31" i="1"/>
  <c r="J32" i="1"/>
  <c r="J33" i="1"/>
  <c r="J34" i="1"/>
  <c r="J65" i="1"/>
  <c r="J68" i="1"/>
  <c r="J69" i="1"/>
  <c r="J70" i="1"/>
  <c r="J71" i="1"/>
  <c r="J72" i="1"/>
  <c r="J73" i="1"/>
  <c r="J79" i="1"/>
  <c r="J80" i="1"/>
  <c r="J81" i="1"/>
  <c r="J82" i="1"/>
  <c r="J83" i="1"/>
  <c r="J10" i="1"/>
  <c r="J11" i="1"/>
  <c r="J12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F24" i="1"/>
  <c r="F25" i="1"/>
  <c r="F26" i="1"/>
  <c r="F27" i="1"/>
  <c r="F28" i="1"/>
  <c r="F30" i="1"/>
  <c r="F31" i="1"/>
  <c r="F32" i="1"/>
  <c r="F33" i="1"/>
  <c r="F34" i="1"/>
  <c r="F63" i="1"/>
  <c r="F65" i="1"/>
  <c r="F68" i="1"/>
  <c r="F69" i="1"/>
  <c r="F70" i="1"/>
  <c r="F71" i="1"/>
  <c r="F72" i="1"/>
  <c r="F73" i="1"/>
  <c r="F79" i="1"/>
  <c r="F80" i="1"/>
  <c r="F81" i="1"/>
  <c r="F82" i="1"/>
  <c r="F83" i="1"/>
  <c r="F10" i="1"/>
  <c r="F11" i="1"/>
  <c r="F12" i="1"/>
  <c r="F14" i="1"/>
  <c r="F15" i="1"/>
  <c r="F16" i="1"/>
  <c r="F17" i="1"/>
  <c r="F18" i="1"/>
  <c r="F19" i="1"/>
  <c r="F20" i="1"/>
  <c r="F22" i="1"/>
  <c r="F23" i="1"/>
  <c r="F67" i="1"/>
  <c r="F66" i="1"/>
  <c r="F64" i="1"/>
  <c r="F62" i="1"/>
  <c r="F61" i="1"/>
  <c r="F60" i="1"/>
  <c r="F59" i="1"/>
  <c r="F74" i="1" l="1"/>
  <c r="F54" i="1"/>
  <c r="F55" i="1"/>
  <c r="F56" i="1" s="1"/>
  <c r="F102" i="1"/>
  <c r="H97" i="1"/>
  <c r="F75" i="1"/>
  <c r="F76" i="1" s="1"/>
  <c r="F97" i="1"/>
  <c r="J97" i="1"/>
  <c r="L97" i="1"/>
  <c r="N97" i="1"/>
  <c r="N74" i="1"/>
  <c r="N75" i="1" s="1"/>
  <c r="H21" i="1"/>
  <c r="H13" i="1"/>
  <c r="N13" i="1"/>
  <c r="N21" i="1"/>
  <c r="N29" i="1"/>
  <c r="J21" i="1"/>
  <c r="J13" i="1"/>
  <c r="J54" i="1" s="1"/>
  <c r="H29" i="1"/>
  <c r="L29" i="1"/>
  <c r="L21" i="1"/>
  <c r="L13" i="1"/>
  <c r="L61" i="1"/>
  <c r="L60" i="1"/>
  <c r="J67" i="1"/>
  <c r="L64" i="1"/>
  <c r="J66" i="1"/>
  <c r="L62" i="1"/>
  <c r="J64" i="1"/>
  <c r="H67" i="1"/>
  <c r="L67" i="1"/>
  <c r="L59" i="1"/>
  <c r="H66" i="1"/>
  <c r="L66" i="1"/>
  <c r="L54" i="1" l="1"/>
  <c r="L55" i="1" s="1"/>
  <c r="L56" i="1" s="1"/>
  <c r="H54" i="1"/>
  <c r="H74" i="1"/>
  <c r="H75" i="1" s="1"/>
  <c r="H98" i="1"/>
  <c r="H99" i="1"/>
  <c r="F98" i="1"/>
  <c r="F99" i="1" s="1"/>
  <c r="H55" i="1"/>
  <c r="H56" i="1" s="1"/>
  <c r="H102" i="1"/>
  <c r="L98" i="1"/>
  <c r="L99" i="1" s="1"/>
  <c r="N98" i="1"/>
  <c r="N99" i="1" s="1"/>
  <c r="N76" i="1"/>
  <c r="N54" i="1"/>
  <c r="N102" i="1" s="1"/>
  <c r="L74" i="1"/>
  <c r="L75" i="1" s="1"/>
  <c r="L76" i="1" s="1"/>
  <c r="J74" i="1"/>
  <c r="J75" i="1" s="1"/>
  <c r="J76" i="1" s="1"/>
  <c r="J55" i="1"/>
  <c r="F104" i="1"/>
  <c r="F103" i="1" l="1"/>
  <c r="F106" i="1" s="1"/>
  <c r="H76" i="1"/>
  <c r="H103" i="1"/>
  <c r="J102" i="1"/>
  <c r="J56" i="1"/>
  <c r="N55" i="1"/>
  <c r="N103" i="1" s="1"/>
  <c r="L103" i="1"/>
  <c r="L102" i="1"/>
  <c r="J98" i="1"/>
  <c r="J99" i="1" s="1"/>
  <c r="N104" i="1"/>
  <c r="J103" i="1" l="1"/>
  <c r="N106" i="1"/>
  <c r="N56" i="1"/>
  <c r="L104" i="1"/>
  <c r="L106" i="1" s="1"/>
  <c r="J104" i="1"/>
  <c r="H104" i="1"/>
  <c r="H106" i="1" s="1"/>
  <c r="J106" i="1" l="1"/>
</calcChain>
</file>

<file path=xl/sharedStrings.xml><?xml version="1.0" encoding="utf-8"?>
<sst xmlns="http://schemas.openxmlformats.org/spreadsheetml/2006/main" count="241" uniqueCount="148">
  <si>
    <t>Item</t>
  </si>
  <si>
    <t>Description</t>
  </si>
  <si>
    <t>Unit</t>
  </si>
  <si>
    <t>Quantity</t>
  </si>
  <si>
    <t>Unit Price</t>
  </si>
  <si>
    <t>Amount</t>
  </si>
  <si>
    <t>ENGINEER'S 
ESTIMATE</t>
  </si>
  <si>
    <t>Unit:</t>
  </si>
  <si>
    <t>AC</t>
  </si>
  <si>
    <t>CY</t>
  </si>
  <si>
    <t>EA</t>
  </si>
  <si>
    <t>FA</t>
  </si>
  <si>
    <t>HN</t>
  </si>
  <si>
    <t>HR</t>
  </si>
  <si>
    <t>LF</t>
  </si>
  <si>
    <t>LS</t>
  </si>
  <si>
    <t>SF</t>
  </si>
  <si>
    <t>SY</t>
  </si>
  <si>
    <t>TN</t>
  </si>
  <si>
    <t>SPCC Plan</t>
  </si>
  <si>
    <t>Project Temporary Traffic Control</t>
  </si>
  <si>
    <t>Crushed Surfacing Base Course</t>
  </si>
  <si>
    <t>Inlet Protection</t>
  </si>
  <si>
    <t>WSST (10.3%)</t>
  </si>
  <si>
    <t>SCHEDULE A</t>
  </si>
  <si>
    <t>Cold Plant Mix for Temporary Pavement Patch</t>
  </si>
  <si>
    <t>(Sub)Total Schedule A</t>
  </si>
  <si>
    <t>Total Schedule A</t>
  </si>
  <si>
    <t>(Sub)Total Schedule B</t>
  </si>
  <si>
    <t>Total Schedule B</t>
  </si>
  <si>
    <t>GRAND TOTAL BASE BID</t>
  </si>
  <si>
    <t>ROADWAY</t>
  </si>
  <si>
    <t>STORMWATER</t>
  </si>
  <si>
    <t>SCHEDULE B</t>
  </si>
  <si>
    <t>Project Red Line Drawings</t>
  </si>
  <si>
    <t xml:space="preserve">Mobilization </t>
  </si>
  <si>
    <t>Clearing and Grubbing</t>
  </si>
  <si>
    <t>Special Tree Protection</t>
  </si>
  <si>
    <t>Removal of Structures and Obstructions</t>
  </si>
  <si>
    <t>Pothole Existing Utility</t>
  </si>
  <si>
    <t>Roadway Excavation Incl. Haul</t>
  </si>
  <si>
    <t>Unsuitable Foundation Excavation Incl. Haul</t>
  </si>
  <si>
    <t>Cement Conc. Pavement, 8-Inch Section</t>
  </si>
  <si>
    <t>Landscape Restoration</t>
  </si>
  <si>
    <t>Topsoil Type A</t>
  </si>
  <si>
    <t>Seeded Lawn Installation</t>
  </si>
  <si>
    <t>Restoration of Irrigation System</t>
  </si>
  <si>
    <t>Cement Conc. Traffic Curb and Gutter</t>
  </si>
  <si>
    <t>Cement Conc. Driveway Entrance Type 1</t>
  </si>
  <si>
    <t>Cement Conc. Driveway Entrance Type 3</t>
  </si>
  <si>
    <t>Poured Monument</t>
  </si>
  <si>
    <t>Cement Conc. Sidewalk</t>
  </si>
  <si>
    <t>Cement Conc. Curb Ramp Type Single Direction</t>
  </si>
  <si>
    <t>Permanent Signing</t>
  </si>
  <si>
    <t>Structure Excavation Class B</t>
  </si>
  <si>
    <t>Shoring or Extra Excavation Class B</t>
  </si>
  <si>
    <t>Remove Catch Basin</t>
  </si>
  <si>
    <t>Remove Manhole</t>
  </si>
  <si>
    <t>Adjust Existing Manhole, Install New Frame and Cover</t>
  </si>
  <si>
    <t>Removal and Replacement of Unsuitable Material</t>
  </si>
  <si>
    <t>Testing Sewer Pipe</t>
  </si>
  <si>
    <t>Grand Total (Base Bid w/Contingency and Sales Tax</t>
  </si>
  <si>
    <t>R.L. Alia Company                              Renton, WA</t>
  </si>
  <si>
    <t>Contingency (20%)</t>
  </si>
  <si>
    <t>Remove Tree, Class 0</t>
  </si>
  <si>
    <t>Remove Shrub</t>
  </si>
  <si>
    <t>Remove Existing Pavement, Type II, Class A4</t>
  </si>
  <si>
    <t>Remove Existing Pavement, Type II, Class C6</t>
  </si>
  <si>
    <t>Remove Existing Pavement, Type II, Class C12</t>
  </si>
  <si>
    <t>Remove Integral Curb</t>
  </si>
  <si>
    <t>Remove Curb and Gutter</t>
  </si>
  <si>
    <t>Crush Surfacing Top Course</t>
  </si>
  <si>
    <t>Fiber Reinforced HMA CI. 1/2" PG 58H-22</t>
  </si>
  <si>
    <t>Fiber Reinforced HMA for Approach CI. 1/2" PG 58H-22</t>
  </si>
  <si>
    <t>Cement Conc. Pavement, 6-Inch Section</t>
  </si>
  <si>
    <t xml:space="preserve">Erosion/Water Pollution Controll </t>
  </si>
  <si>
    <t>PSIPE, Wireless Japanese Zelkova</t>
  </si>
  <si>
    <t>PSIPE, Emerald Arborvitae</t>
  </si>
  <si>
    <t>Bark or Wood Chip Mulch</t>
  </si>
  <si>
    <t xml:space="preserve">Root Barrier - 18 in. </t>
  </si>
  <si>
    <t>Tree Watering Bag</t>
  </si>
  <si>
    <t>Mountable Cement Conc. Traffic Curb and Gutter</t>
  </si>
  <si>
    <t xml:space="preserve">LS </t>
  </si>
  <si>
    <t>Plastic Traffic Arrow</t>
  </si>
  <si>
    <t>Plastic Bicycle Lane Symbol</t>
  </si>
  <si>
    <t>Plastic Line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</si>
  <si>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</si>
  <si>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</si>
  <si>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</si>
  <si>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</si>
  <si>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</si>
  <si>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</si>
  <si>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</si>
  <si>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</si>
  <si>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</si>
  <si>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</si>
  <si>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</si>
  <si>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</si>
  <si>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</si>
  <si>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</si>
  <si>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</si>
  <si>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Catch Basin Type I</t>
  </si>
  <si>
    <t>Connect New Sewer Pipe 8 In. Diam. To Existing Structure</t>
  </si>
  <si>
    <t>Reconnect Existing Sewer Pipe 8 In. Diam. To New Structure</t>
  </si>
  <si>
    <t>Adjust Existing Catch Basin, Furnish New Frame and Cover</t>
  </si>
  <si>
    <t xml:space="preserve">PVC Storm Sewer Pipe 8 In. Diam. </t>
  </si>
  <si>
    <t>Ductile Iron Storm Sewer Pipe 8 In. Diam</t>
  </si>
  <si>
    <t xml:space="preserve">LF </t>
  </si>
  <si>
    <t>Stormwater Pollution Prevention</t>
  </si>
  <si>
    <t>NPDES Construction Stormwater General Permit</t>
  </si>
  <si>
    <t>SCHEDULE C</t>
  </si>
  <si>
    <t>WASTEWATER</t>
  </si>
  <si>
    <t>WW61</t>
  </si>
  <si>
    <t>WW62</t>
  </si>
  <si>
    <t>WW63</t>
  </si>
  <si>
    <t>WW64</t>
  </si>
  <si>
    <t>WW65</t>
  </si>
  <si>
    <t>WW66</t>
  </si>
  <si>
    <t>WW67</t>
  </si>
  <si>
    <t>WW68</t>
  </si>
  <si>
    <t>WW69</t>
  </si>
  <si>
    <t>WW70</t>
  </si>
  <si>
    <t>WW71</t>
  </si>
  <si>
    <t>WW72</t>
  </si>
  <si>
    <t>WW73</t>
  </si>
  <si>
    <t>WW74</t>
  </si>
  <si>
    <t>WW75</t>
  </si>
  <si>
    <t>WW76</t>
  </si>
  <si>
    <t>WW77</t>
  </si>
  <si>
    <t>WW78</t>
  </si>
  <si>
    <t>Manhole 48 In. Diam. Type I</t>
  </si>
  <si>
    <t>Manhole 48 In. Diam. Type 3</t>
  </si>
  <si>
    <t>Manhole Additional Height 48 In. Diam. Type I</t>
  </si>
  <si>
    <t>Reconnect Existing Sewer Pipe 6 In. Diam. To New Structure</t>
  </si>
  <si>
    <t xml:space="preserve">Reconnect Existing Sewer Pipe 24 In. Diam. To New Structure </t>
  </si>
  <si>
    <t>Temporary Sanitary Sewer Bypass Plan</t>
  </si>
  <si>
    <t xml:space="preserve">Removal and Replacement of Unsuitable Material </t>
  </si>
  <si>
    <t xml:space="preserve">PVC Sanitary Sewer Pipe 10 In. Diam. </t>
  </si>
  <si>
    <t xml:space="preserve">PVC Sanitary Sewer Pipe 8 In. Diam. </t>
  </si>
  <si>
    <t xml:space="preserve">PVC Sanitary Sewer Pipe 6 In. Diam. </t>
  </si>
  <si>
    <t xml:space="preserve">PVC C900/C905 Sanitary Sewer Pipe 6 In. Diam. </t>
  </si>
  <si>
    <t>Sewer Cleanout</t>
  </si>
  <si>
    <t>ES24-0157F</t>
  </si>
  <si>
    <t xml:space="preserve">Project: WW Sewer Replacement - Vicinity of N 10th &amp; Stevens  </t>
  </si>
  <si>
    <r>
      <t xml:space="preserve">Bid Opening: </t>
    </r>
    <r>
      <rPr>
        <b/>
        <sz val="10"/>
        <color rgb="FFFF0000"/>
        <rFont val="Arial"/>
        <family val="2"/>
      </rPr>
      <t>12/03/2024</t>
    </r>
  </si>
  <si>
    <t>PAPE &amp; Sons Construction                Gig Harbor, WA</t>
  </si>
  <si>
    <t>Northwest Cascade, Inc.          Puyallup, WA</t>
  </si>
  <si>
    <t>Temporary Sanitary Sewer Bypass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</si>
</sst>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\W\W0"/>
    <numFmt numFmtId="166" formatCode="&quot;R&quot;#"/>
    <numFmt numFmtId="167" formatCode="&quot;S&quot;#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6"/>
      <name val="Univers (WN)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1" fillId="0" borderId="0"/>
    <xf numFmtId="39" fontId="5" fillId="0" borderId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6" fillId="0" borderId="7" applyNumberFormat="0" applyFill="0" applyAlignment="0" applyProtection="0"/>
    <xf numFmtId="0" fontId="17" fillId="1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0" fontId="1" fillId="0" borderId="0"/>
    <xf numFmtId="44" fontId="1" fillId="0" borderId="0" applyFont="0" applyFill="0" applyBorder="0" applyAlignment="0" applyProtection="0"/>
    <xf numFmtId="0" fontId="22" fillId="0" borderId="0"/>
    <xf numFmtId="0" fontId="23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24" fillId="0" borderId="0"/>
    <xf numFmtId="0" fontId="24" fillId="0" borderId="0"/>
    <xf numFmtId="0" fontId="1" fillId="0" borderId="0"/>
    <xf numFmtId="39" fontId="5" fillId="0" borderId="0" applyAlignment="0" applyProtection="0"/>
    <xf numFmtId="0" fontId="1" fillId="0" borderId="0"/>
    <xf numFmtId="43" fontId="22" fillId="0" borderId="0" applyFont="0" applyFill="0" applyBorder="0" applyAlignment="0" applyProtection="0"/>
    <xf numFmtId="0" fontId="25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4" fontId="2" fillId="0" borderId="0" xfId="0" applyNumberFormat="1" applyFont="1"/>
    <xf numFmtId="4" fontId="2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/>
    <xf numFmtId="4" fontId="3" fillId="0" borderId="1" xfId="0" applyNumberFormat="1" applyFont="1" applyBorder="1"/>
    <xf numFmtId="164" fontId="2" fillId="0" borderId="0" xfId="0" applyNumberFormat="1" applyFont="1"/>
    <xf numFmtId="164" fontId="3" fillId="0" borderId="1" xfId="0" applyNumberFormat="1" applyFont="1" applyFill="1" applyBorder="1"/>
    <xf numFmtId="165" fontId="23" fillId="0" borderId="1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0" fontId="27" fillId="0" borderId="12" xfId="0" applyFont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165" fontId="23" fillId="0" borderId="13" xfId="0" applyNumberFormat="1" applyFont="1" applyBorder="1" applyAlignment="1">
      <alignment horizontal="center"/>
    </xf>
    <xf numFmtId="0" fontId="28" fillId="0" borderId="12" xfId="0" applyFont="1" applyBorder="1" applyAlignment="1">
      <alignment horizontal="right" vertical="top"/>
    </xf>
    <xf numFmtId="164" fontId="3" fillId="4" borderId="1" xfId="0" applyNumberFormat="1" applyFont="1" applyFill="1" applyBorder="1"/>
    <xf numFmtId="0" fontId="22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166" fontId="0" fillId="0" borderId="1" xfId="0" quotePrefix="1" applyNumberForma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9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3" xr:uid="{00000000-0005-0000-0000-00001B000000}"/>
    <cellStyle name="Comma 2 2" xfId="90" xr:uid="{00000000-0005-0000-0000-00001C000000}"/>
    <cellStyle name="Comma 3" xfId="82" xr:uid="{00000000-0005-0000-0000-00001D000000}"/>
    <cellStyle name="Currency 2" xfId="51" xr:uid="{00000000-0005-0000-0000-00001F000000}"/>
    <cellStyle name="Currency 2 2" xfId="52" xr:uid="{00000000-0005-0000-0000-000020000000}"/>
    <cellStyle name="Currency 3" xfId="53" xr:uid="{00000000-0005-0000-0000-000021000000}"/>
    <cellStyle name="Currency 4" xfId="54" xr:uid="{00000000-0005-0000-0000-000022000000}"/>
    <cellStyle name="Currency 5" xfId="48" xr:uid="{00000000-0005-0000-0000-00002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55" xr:uid="{00000000-0005-0000-0000-00002E000000}"/>
    <cellStyle name="Normal 10 2" xfId="56" xr:uid="{00000000-0005-0000-0000-00002F000000}"/>
    <cellStyle name="Normal 11" xfId="57" xr:uid="{00000000-0005-0000-0000-000030000000}"/>
    <cellStyle name="Normal 12" xfId="47" xr:uid="{00000000-0005-0000-0000-000031000000}"/>
    <cellStyle name="Normal 13" xfId="81" xr:uid="{00000000-0005-0000-0000-000032000000}"/>
    <cellStyle name="Normal 14" xfId="83" xr:uid="{00000000-0005-0000-0000-000033000000}"/>
    <cellStyle name="Normal 15" xfId="44" xr:uid="{00000000-0005-0000-0000-000034000000}"/>
    <cellStyle name="Normal 16" xfId="91" xr:uid="{00000000-0005-0000-0000-000035000000}"/>
    <cellStyle name="Normal 2" xfId="2" xr:uid="{00000000-0005-0000-0000-000036000000}"/>
    <cellStyle name="Normal 2 2" xfId="50" xr:uid="{00000000-0005-0000-0000-000037000000}"/>
    <cellStyle name="Normal 2 2 2" xfId="58" xr:uid="{00000000-0005-0000-0000-000038000000}"/>
    <cellStyle name="Normal 2 2 3" xfId="86" xr:uid="{00000000-0005-0000-0000-000039000000}"/>
    <cellStyle name="Normal 2 3" xfId="59" xr:uid="{00000000-0005-0000-0000-00003A000000}"/>
    <cellStyle name="Normal 2 3 2" xfId="60" xr:uid="{00000000-0005-0000-0000-00003B000000}"/>
    <cellStyle name="Normal 2 4" xfId="1" xr:uid="{00000000-0005-0000-0000-00003C000000}"/>
    <cellStyle name="Normal 2 4 2" xfId="62" xr:uid="{00000000-0005-0000-0000-00003D000000}"/>
    <cellStyle name="Normal 2 4 3" xfId="61" xr:uid="{00000000-0005-0000-0000-00003E000000}"/>
    <cellStyle name="Normal 2 5" xfId="49" xr:uid="{00000000-0005-0000-0000-00003F000000}"/>
    <cellStyle name="Normal 2 6" xfId="85" xr:uid="{00000000-0005-0000-0000-000040000000}"/>
    <cellStyle name="Normal 2 7" xfId="45" xr:uid="{00000000-0005-0000-0000-000041000000}"/>
    <cellStyle name="Normal 3" xfId="46" xr:uid="{00000000-0005-0000-0000-000042000000}"/>
    <cellStyle name="Normal 3 2" xfId="63" xr:uid="{00000000-0005-0000-0000-000043000000}"/>
    <cellStyle name="Normal 4" xfId="64" xr:uid="{00000000-0005-0000-0000-000044000000}"/>
    <cellStyle name="Normal 4 2" xfId="65" xr:uid="{00000000-0005-0000-0000-000045000000}"/>
    <cellStyle name="Normal 5" xfId="66" xr:uid="{00000000-0005-0000-0000-000046000000}"/>
    <cellStyle name="Normal 5 2" xfId="67" xr:uid="{00000000-0005-0000-0000-000047000000}"/>
    <cellStyle name="Normal 5 2 2" xfId="89" xr:uid="{00000000-0005-0000-0000-000048000000}"/>
    <cellStyle name="Normal 5 3" xfId="87" xr:uid="{00000000-0005-0000-0000-000049000000}"/>
    <cellStyle name="Normal 6" xfId="68" xr:uid="{00000000-0005-0000-0000-00004A000000}"/>
    <cellStyle name="Normal 6 2" xfId="69" xr:uid="{00000000-0005-0000-0000-00004B000000}"/>
    <cellStyle name="Normal 6 3" xfId="70" xr:uid="{00000000-0005-0000-0000-00004C000000}"/>
    <cellStyle name="Normal 6 4" xfId="88" xr:uid="{00000000-0005-0000-0000-00004D000000}"/>
    <cellStyle name="Normal 7" xfId="71" xr:uid="{00000000-0005-0000-0000-00004E000000}"/>
    <cellStyle name="Normal 7 2" xfId="72" xr:uid="{00000000-0005-0000-0000-00004F000000}"/>
    <cellStyle name="Normal 8" xfId="73" xr:uid="{00000000-0005-0000-0000-000050000000}"/>
    <cellStyle name="Normal 8 2" xfId="74" xr:uid="{00000000-0005-0000-0000-000051000000}"/>
    <cellStyle name="Normal 9" xfId="75" xr:uid="{00000000-0005-0000-0000-000052000000}"/>
    <cellStyle name="Normal 9 2" xfId="76" xr:uid="{00000000-0005-0000-0000-000053000000}"/>
    <cellStyle name="Note 2" xfId="84" xr:uid="{00000000-0005-0000-0000-000054000000}"/>
    <cellStyle name="Output" xfId="13" builtinId="21" customBuiltin="1"/>
    <cellStyle name="Percent 2" xfId="77" xr:uid="{00000000-0005-0000-0000-000056000000}"/>
    <cellStyle name="Percent 2 2" xfId="78" xr:uid="{00000000-0005-0000-0000-000057000000}"/>
    <cellStyle name="Percent 3" xfId="79" xr:uid="{00000000-0005-0000-0000-000058000000}"/>
    <cellStyle name="Percent 4" xfId="80" xr:uid="{00000000-0005-0000-0000-000059000000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FCD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zoomScale="91" zoomScaleNormal="91" workbookViewId="0">
      <selection activeCell="G1" sqref="G1:H1048576"/>
    </sheetView>
  </sheetViews>
  <sheetFormatPr defaultColWidth="9.140625" defaultRowHeight="12.75" x14ac:dyDescent="0.2"/>
  <cols>
    <col min="1" max="1" width="14.85546875" style="1" customWidth="1"/>
    <col min="2" max="2" width="96.5703125" style="1" bestFit="1" customWidth="1"/>
    <col min="3" max="3" width="10.42578125" style="1" customWidth="1"/>
    <col min="4" max="4" width="10.42578125" style="13" customWidth="1"/>
    <col min="5" max="5" width="16.7109375" style="17" customWidth="1"/>
    <col min="6" max="6" width="16.7109375" style="1" customWidth="1"/>
    <col min="7" max="7" width="16.7109375" style="17" customWidth="1"/>
    <col min="8" max="8" width="19.7109375" style="17" bestFit="1" customWidth="1"/>
    <col min="9" max="12" width="16.7109375" style="17" customWidth="1"/>
    <col min="13" max="13" width="11.85546875" style="17" bestFit="1" customWidth="1"/>
    <col min="14" max="14" width="18.5703125" style="17" bestFit="1" customWidth="1"/>
    <col min="15" max="16384" width="9.140625" style="1"/>
  </cols>
  <sheetData>
    <row r="1" spans="1:14" x14ac:dyDescent="0.2">
      <c r="A1" s="7" t="s">
        <v>143</v>
      </c>
    </row>
    <row r="2" spans="1:14" x14ac:dyDescent="0.2">
      <c r="A2" s="7" t="s">
        <v>142</v>
      </c>
    </row>
    <row r="3" spans="1:14" x14ac:dyDescent="0.2">
      <c r="A3" s="7" t="s">
        <v>144</v>
      </c>
      <c r="B3" s="12"/>
    </row>
    <row r="5" spans="1:14" ht="15.75" customHeight="1" x14ac:dyDescent="0.2">
      <c r="E5" s="34" t="s">
        <v>6</v>
      </c>
      <c r="F5" s="34"/>
      <c r="G5" s="35" t="s">
        <v>62</v>
      </c>
      <c r="H5" s="35"/>
      <c r="I5" s="34" t="s">
        <v>145</v>
      </c>
      <c r="J5" s="34"/>
      <c r="K5" s="34" t="s">
        <v>146</v>
      </c>
      <c r="L5" s="34"/>
      <c r="M5" s="34"/>
      <c r="N5" s="34"/>
    </row>
    <row r="6" spans="1:14" ht="23.25" customHeight="1" x14ac:dyDescent="0.2">
      <c r="E6" s="34"/>
      <c r="F6" s="34"/>
      <c r="G6" s="35"/>
      <c r="H6" s="35"/>
      <c r="I6" s="34"/>
      <c r="J6" s="34"/>
      <c r="K6" s="34"/>
      <c r="L6" s="34"/>
      <c r="M6" s="34"/>
      <c r="N6" s="34"/>
    </row>
    <row r="7" spans="1:14" ht="20.25" customHeight="1" x14ac:dyDescent="0.2">
      <c r="A7" s="6" t="s">
        <v>0</v>
      </c>
      <c r="B7" s="6" t="s">
        <v>1</v>
      </c>
      <c r="C7" s="6" t="s">
        <v>2</v>
      </c>
      <c r="D7" s="14" t="s">
        <v>3</v>
      </c>
      <c r="E7" s="23" t="s">
        <v>4</v>
      </c>
      <c r="F7" s="8" t="s">
        <v>5</v>
      </c>
      <c r="G7" s="23" t="s">
        <v>4</v>
      </c>
      <c r="H7" s="23" t="s">
        <v>5</v>
      </c>
      <c r="I7" s="23" t="s">
        <v>4</v>
      </c>
      <c r="J7" s="23" t="s">
        <v>5</v>
      </c>
      <c r="K7" s="23" t="s">
        <v>4</v>
      </c>
      <c r="L7" s="23" t="s">
        <v>5</v>
      </c>
      <c r="M7" s="23" t="s">
        <v>4</v>
      </c>
      <c r="N7" s="23" t="s">
        <v>5</v>
      </c>
    </row>
    <row r="8" spans="1:14" ht="20.25" customHeight="1" x14ac:dyDescent="0.2">
      <c r="A8" s="30" t="s">
        <v>24</v>
      </c>
      <c r="B8" s="20" t="s">
        <v>31</v>
      </c>
      <c r="C8" s="4"/>
      <c r="D8" s="15"/>
      <c r="E8" s="5"/>
      <c r="F8" s="4"/>
      <c r="G8" s="5"/>
      <c r="H8" s="5"/>
      <c r="I8" s="5"/>
      <c r="J8" s="5"/>
      <c r="K8" s="5"/>
      <c r="L8" s="5"/>
      <c r="M8" s="5"/>
      <c r="N8" s="5"/>
    </row>
    <row r="9" spans="1:14" ht="15" x14ac:dyDescent="0.2">
      <c r="A9" s="31">
        <f>1</f>
        <v>1</v>
      </c>
      <c r="B9" s="21" t="s">
        <v>34</v>
      </c>
      <c r="C9" s="22" t="s">
        <v>15</v>
      </c>
      <c r="D9" s="22">
        <v>1</v>
      </c>
      <c r="E9" s="9">
        <v>1500</v>
      </c>
      <c r="F9" s="9">
        <f t="shared" ref="F9:F86" si="0">D9*E9</f>
        <v>1500</v>
      </c>
      <c r="G9" s="9">
        <v>1000</v>
      </c>
      <c r="H9" s="9">
        <f t="shared" ref="H9:H53" si="1">D9*G9</f>
        <v>1000</v>
      </c>
      <c r="I9" s="9">
        <v>550</v>
      </c>
      <c r="J9" s="9">
        <f t="shared" ref="J9:J53" si="2">D9*I9</f>
        <v>550</v>
      </c>
      <c r="K9" s="9">
        <v>1000</v>
      </c>
      <c r="L9" s="9">
        <f t="shared" ref="L9:L53" si="3">D9*K9</f>
        <v>1000</v>
      </c>
      <c r="M9" s="9">
        <v>0</v>
      </c>
      <c r="N9" s="9">
        <f t="shared" ref="N9:N53" si="4">D9*M9</f>
        <v>0</v>
      </c>
    </row>
    <row r="10" spans="1:14" ht="15" x14ac:dyDescent="0.2">
      <c r="A10" s="31">
        <f>A9+1</f>
        <v>2</v>
      </c>
      <c r="B10" s="21" t="s">
        <v>19</v>
      </c>
      <c r="C10" s="22" t="s">
        <v>15</v>
      </c>
      <c r="D10" s="22">
        <v>1</v>
      </c>
      <c r="E10" s="9">
        <v>750</v>
      </c>
      <c r="F10" s="9">
        <f t="shared" si="0"/>
        <v>750</v>
      </c>
      <c r="G10" s="9">
        <v>500</v>
      </c>
      <c r="H10" s="9">
        <f t="shared" si="1"/>
        <v>500</v>
      </c>
      <c r="I10" s="9">
        <v>850</v>
      </c>
      <c r="J10" s="9">
        <f t="shared" si="2"/>
        <v>850</v>
      </c>
      <c r="K10" s="9">
        <v>500</v>
      </c>
      <c r="L10" s="9">
        <f t="shared" si="3"/>
        <v>500</v>
      </c>
      <c r="M10" s="9">
        <v>0</v>
      </c>
      <c r="N10" s="9">
        <f t="shared" si="4"/>
        <v>0</v>
      </c>
    </row>
    <row r="11" spans="1:14" ht="15" x14ac:dyDescent="0.2">
      <c r="A11" s="31">
        <f t="shared" ref="A11:A53" si="5">A10+1</f>
        <v>3</v>
      </c>
      <c r="B11" s="21" t="s">
        <v>35</v>
      </c>
      <c r="C11" s="22" t="s">
        <v>15</v>
      </c>
      <c r="D11" s="22">
        <v>1</v>
      </c>
      <c r="E11" s="9">
        <v>170673</v>
      </c>
      <c r="F11" s="9">
        <f t="shared" si="0"/>
        <v>170673</v>
      </c>
      <c r="G11" s="9">
        <v>145000</v>
      </c>
      <c r="H11" s="9">
        <f t="shared" si="1"/>
        <v>145000</v>
      </c>
      <c r="I11" s="9">
        <v>99000</v>
      </c>
      <c r="J11" s="9">
        <f t="shared" si="2"/>
        <v>99000</v>
      </c>
      <c r="K11" s="9">
        <v>200000</v>
      </c>
      <c r="L11" s="9">
        <f t="shared" si="3"/>
        <v>200000</v>
      </c>
      <c r="M11" s="9">
        <v>0</v>
      </c>
      <c r="N11" s="9">
        <f t="shared" si="4"/>
        <v>0</v>
      </c>
    </row>
    <row r="12" spans="1:14" ht="15" x14ac:dyDescent="0.2">
      <c r="A12" s="31">
        <f t="shared" si="5"/>
        <v>4</v>
      </c>
      <c r="B12" s="21" t="s">
        <v>20</v>
      </c>
      <c r="C12" s="22" t="s">
        <v>15</v>
      </c>
      <c r="D12" s="22">
        <v>1</v>
      </c>
      <c r="E12" s="9">
        <v>220000</v>
      </c>
      <c r="F12" s="9">
        <f t="shared" si="0"/>
        <v>220000</v>
      </c>
      <c r="G12" s="9">
        <v>150000</v>
      </c>
      <c r="H12" s="9">
        <f t="shared" si="1"/>
        <v>150000</v>
      </c>
      <c r="I12" s="9">
        <v>80000</v>
      </c>
      <c r="J12" s="9">
        <f t="shared" si="2"/>
        <v>80000</v>
      </c>
      <c r="K12" s="9">
        <v>53500</v>
      </c>
      <c r="L12" s="9">
        <f t="shared" si="3"/>
        <v>53500</v>
      </c>
      <c r="M12" s="9">
        <v>0</v>
      </c>
      <c r="N12" s="9">
        <f t="shared" si="4"/>
        <v>0</v>
      </c>
    </row>
    <row r="13" spans="1:14" ht="15" x14ac:dyDescent="0.2">
      <c r="A13" s="31">
        <f t="shared" si="5"/>
        <v>5</v>
      </c>
      <c r="B13" s="21" t="s">
        <v>36</v>
      </c>
      <c r="C13" s="22" t="s">
        <v>15</v>
      </c>
      <c r="D13" s="22">
        <v>1</v>
      </c>
      <c r="E13" s="9">
        <v>10000</v>
      </c>
      <c r="F13" s="9">
        <f t="shared" si="0"/>
        <v>10000</v>
      </c>
      <c r="G13" s="9">
        <v>15000</v>
      </c>
      <c r="H13" s="9">
        <f t="shared" si="1"/>
        <v>15000</v>
      </c>
      <c r="I13" s="9">
        <v>5500</v>
      </c>
      <c r="J13" s="9">
        <f t="shared" si="2"/>
        <v>5500</v>
      </c>
      <c r="K13" s="9">
        <v>46000</v>
      </c>
      <c r="L13" s="9">
        <f t="shared" si="3"/>
        <v>46000</v>
      </c>
      <c r="M13" s="9">
        <v>0</v>
      </c>
      <c r="N13" s="9">
        <f t="shared" si="4"/>
        <v>0</v>
      </c>
    </row>
    <row r="14" spans="1:14" ht="15" x14ac:dyDescent="0.2">
      <c r="A14" s="31">
        <f t="shared" si="5"/>
        <v>6</v>
      </c>
      <c r="B14" s="21" t="s">
        <v>37</v>
      </c>
      <c r="C14" s="22" t="s">
        <v>10</v>
      </c>
      <c r="D14" s="22">
        <v>7</v>
      </c>
      <c r="E14" s="9">
        <v>1250</v>
      </c>
      <c r="F14" s="9">
        <f t="shared" si="0"/>
        <v>8750</v>
      </c>
      <c r="G14" s="33">
        <v>500</v>
      </c>
      <c r="H14" s="9">
        <f t="shared" si="1"/>
        <v>3500</v>
      </c>
      <c r="I14" s="9">
        <v>1500</v>
      </c>
      <c r="J14" s="9">
        <f t="shared" si="2"/>
        <v>10500</v>
      </c>
      <c r="K14" s="9">
        <v>1700</v>
      </c>
      <c r="L14" s="9">
        <f t="shared" si="3"/>
        <v>11900</v>
      </c>
      <c r="M14" s="9">
        <v>0</v>
      </c>
      <c r="N14" s="9">
        <f t="shared" si="4"/>
        <v>0</v>
      </c>
    </row>
    <row r="15" spans="1:14" ht="15" x14ac:dyDescent="0.2">
      <c r="A15" s="31">
        <f t="shared" si="5"/>
        <v>7</v>
      </c>
      <c r="B15" s="21" t="s">
        <v>38</v>
      </c>
      <c r="C15" s="22" t="s">
        <v>15</v>
      </c>
      <c r="D15" s="22">
        <v>1</v>
      </c>
      <c r="E15" s="9">
        <v>10000</v>
      </c>
      <c r="F15" s="9">
        <f t="shared" si="0"/>
        <v>10000</v>
      </c>
      <c r="G15" s="33">
        <v>10000</v>
      </c>
      <c r="H15" s="9">
        <f t="shared" si="1"/>
        <v>10000</v>
      </c>
      <c r="I15" s="9">
        <v>6700</v>
      </c>
      <c r="J15" s="9">
        <f t="shared" si="2"/>
        <v>6700</v>
      </c>
      <c r="K15" s="9">
        <v>170000</v>
      </c>
      <c r="L15" s="9">
        <f t="shared" si="3"/>
        <v>170000</v>
      </c>
      <c r="M15" s="9">
        <v>0</v>
      </c>
      <c r="N15" s="9">
        <f t="shared" si="4"/>
        <v>0</v>
      </c>
    </row>
    <row r="16" spans="1:14" ht="15" x14ac:dyDescent="0.2">
      <c r="A16" s="31">
        <f t="shared" si="5"/>
        <v>8</v>
      </c>
      <c r="B16" s="21" t="s">
        <v>39</v>
      </c>
      <c r="C16" s="22" t="s">
        <v>10</v>
      </c>
      <c r="D16" s="22">
        <v>3</v>
      </c>
      <c r="E16" s="9">
        <v>650</v>
      </c>
      <c r="F16" s="9">
        <f t="shared" si="0"/>
        <v>1950</v>
      </c>
      <c r="G16" s="33">
        <v>2500</v>
      </c>
      <c r="H16" s="9">
        <f t="shared" si="1"/>
        <v>7500</v>
      </c>
      <c r="I16" s="9">
        <v>900</v>
      </c>
      <c r="J16" s="9">
        <f t="shared" si="2"/>
        <v>2700</v>
      </c>
      <c r="K16" s="9">
        <v>675</v>
      </c>
      <c r="L16" s="9">
        <f t="shared" si="3"/>
        <v>2025</v>
      </c>
      <c r="M16" s="9">
        <v>0</v>
      </c>
      <c r="N16" s="9">
        <f t="shared" si="4"/>
        <v>0</v>
      </c>
    </row>
    <row r="17" spans="1:14" ht="15" x14ac:dyDescent="0.2">
      <c r="A17" s="31">
        <f t="shared" si="5"/>
        <v>9</v>
      </c>
      <c r="B17" s="21" t="s">
        <v>40</v>
      </c>
      <c r="C17" s="22" t="s">
        <v>9</v>
      </c>
      <c r="D17" s="22">
        <v>485</v>
      </c>
      <c r="E17" s="9">
        <v>50</v>
      </c>
      <c r="F17" s="9">
        <f t="shared" si="0"/>
        <v>24250</v>
      </c>
      <c r="G17" s="33">
        <v>60</v>
      </c>
      <c r="H17" s="9">
        <f t="shared" si="1"/>
        <v>29100</v>
      </c>
      <c r="I17" s="9">
        <v>50</v>
      </c>
      <c r="J17" s="9">
        <f t="shared" si="2"/>
        <v>24250</v>
      </c>
      <c r="K17" s="9">
        <v>41</v>
      </c>
      <c r="L17" s="9">
        <f t="shared" si="3"/>
        <v>19885</v>
      </c>
      <c r="M17" s="9">
        <v>0</v>
      </c>
      <c r="N17" s="9">
        <f t="shared" si="4"/>
        <v>0</v>
      </c>
    </row>
    <row r="18" spans="1:14" ht="15" x14ac:dyDescent="0.2">
      <c r="A18" s="31">
        <f t="shared" si="5"/>
        <v>10</v>
      </c>
      <c r="B18" s="21" t="s">
        <v>41</v>
      </c>
      <c r="C18" s="22" t="s">
        <v>9</v>
      </c>
      <c r="D18" s="22">
        <v>48.5</v>
      </c>
      <c r="E18" s="9">
        <v>50</v>
      </c>
      <c r="F18" s="9">
        <f t="shared" si="0"/>
        <v>2425</v>
      </c>
      <c r="G18" s="33">
        <v>80</v>
      </c>
      <c r="H18" s="9">
        <f t="shared" si="1"/>
        <v>3880</v>
      </c>
      <c r="I18" s="9">
        <v>50</v>
      </c>
      <c r="J18" s="9">
        <f t="shared" si="2"/>
        <v>2425</v>
      </c>
      <c r="K18" s="9">
        <v>50</v>
      </c>
      <c r="L18" s="9">
        <f t="shared" si="3"/>
        <v>2425</v>
      </c>
      <c r="M18" s="9">
        <v>0</v>
      </c>
      <c r="N18" s="9">
        <f t="shared" si="4"/>
        <v>0</v>
      </c>
    </row>
    <row r="19" spans="1:14" ht="15" x14ac:dyDescent="0.2">
      <c r="A19" s="31">
        <f t="shared" si="5"/>
        <v>11</v>
      </c>
      <c r="B19" s="21" t="s">
        <v>64</v>
      </c>
      <c r="C19" s="22" t="s">
        <v>10</v>
      </c>
      <c r="D19" s="22">
        <v>1</v>
      </c>
      <c r="E19" s="9">
        <v>1000</v>
      </c>
      <c r="F19" s="9">
        <f t="shared" si="0"/>
        <v>1000</v>
      </c>
      <c r="G19" s="33">
        <v>2500</v>
      </c>
      <c r="H19" s="9">
        <f t="shared" si="1"/>
        <v>2500</v>
      </c>
      <c r="I19" s="9">
        <v>800</v>
      </c>
      <c r="J19" s="9">
        <f t="shared" si="2"/>
        <v>800</v>
      </c>
      <c r="K19" s="9">
        <v>600</v>
      </c>
      <c r="L19" s="9">
        <f t="shared" si="3"/>
        <v>600</v>
      </c>
      <c r="M19" s="9">
        <v>0</v>
      </c>
      <c r="N19" s="9">
        <f t="shared" si="4"/>
        <v>0</v>
      </c>
    </row>
    <row r="20" spans="1:14" ht="15" x14ac:dyDescent="0.2">
      <c r="A20" s="31">
        <f t="shared" si="5"/>
        <v>12</v>
      </c>
      <c r="B20" s="21" t="s">
        <v>65</v>
      </c>
      <c r="C20" s="22" t="s">
        <v>10</v>
      </c>
      <c r="D20" s="22">
        <v>5</v>
      </c>
      <c r="E20" s="9">
        <v>500</v>
      </c>
      <c r="F20" s="9">
        <f t="shared" si="0"/>
        <v>2500</v>
      </c>
      <c r="G20" s="33">
        <v>100</v>
      </c>
      <c r="H20" s="9">
        <f t="shared" si="1"/>
        <v>500</v>
      </c>
      <c r="I20" s="9">
        <v>225</v>
      </c>
      <c r="J20" s="9">
        <f t="shared" si="2"/>
        <v>1125</v>
      </c>
      <c r="K20" s="9">
        <v>300</v>
      </c>
      <c r="L20" s="9">
        <f t="shared" si="3"/>
        <v>1500</v>
      </c>
      <c r="M20" s="9">
        <v>0</v>
      </c>
      <c r="N20" s="9">
        <f t="shared" si="4"/>
        <v>0</v>
      </c>
    </row>
    <row r="21" spans="1:14" ht="15" x14ac:dyDescent="0.2">
      <c r="A21" s="31">
        <f t="shared" si="5"/>
        <v>13</v>
      </c>
      <c r="B21" s="21" t="s">
        <v>66</v>
      </c>
      <c r="C21" s="22" t="s">
        <v>17</v>
      </c>
      <c r="D21" s="22">
        <v>2120</v>
      </c>
      <c r="E21" s="9">
        <v>15</v>
      </c>
      <c r="F21" s="9">
        <f t="shared" si="0"/>
        <v>31800</v>
      </c>
      <c r="G21" s="33">
        <v>8</v>
      </c>
      <c r="H21" s="9">
        <f t="shared" si="1"/>
        <v>16960</v>
      </c>
      <c r="I21" s="9">
        <v>11.25</v>
      </c>
      <c r="J21" s="9">
        <f t="shared" si="2"/>
        <v>23850</v>
      </c>
      <c r="K21" s="9">
        <v>8</v>
      </c>
      <c r="L21" s="9">
        <f t="shared" si="3"/>
        <v>16960</v>
      </c>
      <c r="M21" s="9">
        <v>0</v>
      </c>
      <c r="N21" s="9">
        <f t="shared" si="4"/>
        <v>0</v>
      </c>
    </row>
    <row r="22" spans="1:14" ht="15" x14ac:dyDescent="0.2">
      <c r="A22" s="31">
        <f t="shared" si="5"/>
        <v>14</v>
      </c>
      <c r="B22" s="21" t="s">
        <v>67</v>
      </c>
      <c r="C22" s="22" t="s">
        <v>17</v>
      </c>
      <c r="D22" s="22">
        <v>530</v>
      </c>
      <c r="E22" s="9">
        <v>15</v>
      </c>
      <c r="F22" s="9">
        <f t="shared" si="0"/>
        <v>7950</v>
      </c>
      <c r="G22" s="33">
        <v>13</v>
      </c>
      <c r="H22" s="9">
        <f t="shared" si="1"/>
        <v>6890</v>
      </c>
      <c r="I22" s="9">
        <v>17</v>
      </c>
      <c r="J22" s="9">
        <f t="shared" si="2"/>
        <v>9010</v>
      </c>
      <c r="K22" s="9">
        <v>14</v>
      </c>
      <c r="L22" s="9">
        <f t="shared" si="3"/>
        <v>7420</v>
      </c>
      <c r="M22" s="9">
        <v>0</v>
      </c>
      <c r="N22" s="9">
        <f t="shared" si="4"/>
        <v>0</v>
      </c>
    </row>
    <row r="23" spans="1:14" ht="15" x14ac:dyDescent="0.2">
      <c r="A23" s="31">
        <f t="shared" si="5"/>
        <v>15</v>
      </c>
      <c r="B23" s="21" t="s">
        <v>68</v>
      </c>
      <c r="C23" s="22" t="s">
        <v>17</v>
      </c>
      <c r="D23" s="22">
        <v>845</v>
      </c>
      <c r="E23" s="9">
        <v>25</v>
      </c>
      <c r="F23" s="9">
        <f t="shared" si="0"/>
        <v>21125</v>
      </c>
      <c r="G23" s="33">
        <v>20</v>
      </c>
      <c r="H23" s="9">
        <f t="shared" si="1"/>
        <v>16900</v>
      </c>
      <c r="I23" s="9">
        <v>25</v>
      </c>
      <c r="J23" s="9">
        <f t="shared" si="2"/>
        <v>21125</v>
      </c>
      <c r="K23" s="9">
        <v>29</v>
      </c>
      <c r="L23" s="9">
        <f t="shared" si="3"/>
        <v>24505</v>
      </c>
      <c r="M23" s="9">
        <v>0</v>
      </c>
      <c r="N23" s="9">
        <f t="shared" si="4"/>
        <v>0</v>
      </c>
    </row>
    <row r="24" spans="1:14" ht="15" x14ac:dyDescent="0.2">
      <c r="A24" s="31">
        <f t="shared" si="5"/>
        <v>16</v>
      </c>
      <c r="B24" s="21" t="s">
        <v>69</v>
      </c>
      <c r="C24" s="22" t="s">
        <v>14</v>
      </c>
      <c r="D24" s="22">
        <v>20</v>
      </c>
      <c r="E24" s="9">
        <v>8</v>
      </c>
      <c r="F24" s="9">
        <f t="shared" si="0"/>
        <v>160</v>
      </c>
      <c r="G24" s="33">
        <v>10</v>
      </c>
      <c r="H24" s="9">
        <f t="shared" si="1"/>
        <v>200</v>
      </c>
      <c r="I24" s="9">
        <v>12.5</v>
      </c>
      <c r="J24" s="9">
        <f t="shared" si="2"/>
        <v>250</v>
      </c>
      <c r="K24" s="9">
        <v>10</v>
      </c>
      <c r="L24" s="9">
        <f t="shared" si="3"/>
        <v>200</v>
      </c>
      <c r="M24" s="9">
        <v>0</v>
      </c>
      <c r="N24" s="9">
        <f t="shared" si="4"/>
        <v>0</v>
      </c>
    </row>
    <row r="25" spans="1:14" ht="15" x14ac:dyDescent="0.2">
      <c r="A25" s="31">
        <f t="shared" si="5"/>
        <v>17</v>
      </c>
      <c r="B25" s="21" t="s">
        <v>70</v>
      </c>
      <c r="C25" s="22" t="s">
        <v>14</v>
      </c>
      <c r="D25" s="22">
        <v>405</v>
      </c>
      <c r="E25" s="9">
        <v>8</v>
      </c>
      <c r="F25" s="9">
        <f t="shared" si="0"/>
        <v>3240</v>
      </c>
      <c r="G25" s="33">
        <v>7</v>
      </c>
      <c r="H25" s="9">
        <f t="shared" si="1"/>
        <v>2835</v>
      </c>
      <c r="I25" s="9">
        <v>12.5</v>
      </c>
      <c r="J25" s="9">
        <f t="shared" si="2"/>
        <v>5062.5</v>
      </c>
      <c r="K25" s="9">
        <v>10</v>
      </c>
      <c r="L25" s="9">
        <f t="shared" si="3"/>
        <v>4050</v>
      </c>
      <c r="M25" s="9">
        <v>0</v>
      </c>
      <c r="N25" s="9">
        <f t="shared" si="4"/>
        <v>0</v>
      </c>
    </row>
    <row r="26" spans="1:14" ht="15" x14ac:dyDescent="0.2">
      <c r="A26" s="31">
        <f t="shared" si="5"/>
        <v>18</v>
      </c>
      <c r="B26" s="21" t="s">
        <v>21</v>
      </c>
      <c r="C26" s="22" t="s">
        <v>18</v>
      </c>
      <c r="D26" s="22">
        <v>205</v>
      </c>
      <c r="E26" s="9">
        <v>42</v>
      </c>
      <c r="F26" s="9">
        <f t="shared" si="0"/>
        <v>8610</v>
      </c>
      <c r="G26" s="33">
        <v>80</v>
      </c>
      <c r="H26" s="9">
        <f t="shared" si="1"/>
        <v>16400</v>
      </c>
      <c r="I26" s="9">
        <v>47</v>
      </c>
      <c r="J26" s="9">
        <f t="shared" si="2"/>
        <v>9635</v>
      </c>
      <c r="K26" s="9">
        <v>51</v>
      </c>
      <c r="L26" s="9">
        <f t="shared" si="3"/>
        <v>10455</v>
      </c>
      <c r="M26" s="9">
        <v>0</v>
      </c>
      <c r="N26" s="9">
        <f t="shared" si="4"/>
        <v>0</v>
      </c>
    </row>
    <row r="27" spans="1:14" ht="15" x14ac:dyDescent="0.2">
      <c r="A27" s="31">
        <f t="shared" si="5"/>
        <v>19</v>
      </c>
      <c r="B27" s="21" t="s">
        <v>71</v>
      </c>
      <c r="C27" s="22" t="s">
        <v>18</v>
      </c>
      <c r="D27" s="22">
        <v>365</v>
      </c>
      <c r="E27" s="9">
        <v>60</v>
      </c>
      <c r="F27" s="9">
        <f t="shared" si="0"/>
        <v>21900</v>
      </c>
      <c r="G27" s="33">
        <v>80</v>
      </c>
      <c r="H27" s="9">
        <f t="shared" si="1"/>
        <v>29200</v>
      </c>
      <c r="I27" s="9">
        <v>47</v>
      </c>
      <c r="J27" s="9">
        <f t="shared" si="2"/>
        <v>17155</v>
      </c>
      <c r="K27" s="9">
        <v>51</v>
      </c>
      <c r="L27" s="9">
        <f t="shared" si="3"/>
        <v>18615</v>
      </c>
      <c r="M27" s="9">
        <v>0</v>
      </c>
      <c r="N27" s="9">
        <f t="shared" si="4"/>
        <v>0</v>
      </c>
    </row>
    <row r="28" spans="1:14" ht="15" x14ac:dyDescent="0.2">
      <c r="A28" s="31">
        <f t="shared" si="5"/>
        <v>20</v>
      </c>
      <c r="B28" s="21" t="s">
        <v>72</v>
      </c>
      <c r="C28" s="22" t="s">
        <v>18</v>
      </c>
      <c r="D28" s="22">
        <v>480</v>
      </c>
      <c r="E28" s="9">
        <v>150</v>
      </c>
      <c r="F28" s="9">
        <f t="shared" si="0"/>
        <v>72000</v>
      </c>
      <c r="G28" s="33">
        <v>280</v>
      </c>
      <c r="H28" s="9">
        <f t="shared" si="1"/>
        <v>134400</v>
      </c>
      <c r="I28" s="9">
        <v>179</v>
      </c>
      <c r="J28" s="9">
        <f t="shared" si="2"/>
        <v>85920</v>
      </c>
      <c r="K28" s="9">
        <v>264</v>
      </c>
      <c r="L28" s="9">
        <f t="shared" si="3"/>
        <v>126720</v>
      </c>
      <c r="M28" s="9">
        <v>0</v>
      </c>
      <c r="N28" s="9">
        <f t="shared" si="4"/>
        <v>0</v>
      </c>
    </row>
    <row r="29" spans="1:14" ht="15" x14ac:dyDescent="0.2">
      <c r="A29" s="31">
        <f t="shared" si="5"/>
        <v>21</v>
      </c>
      <c r="B29" s="21" t="s">
        <v>25</v>
      </c>
      <c r="C29" s="22" t="s">
        <v>18</v>
      </c>
      <c r="D29" s="22">
        <v>20</v>
      </c>
      <c r="E29" s="9">
        <v>170</v>
      </c>
      <c r="F29" s="9">
        <f t="shared" si="0"/>
        <v>3400</v>
      </c>
      <c r="G29" s="33">
        <v>250</v>
      </c>
      <c r="H29" s="9">
        <f t="shared" si="1"/>
        <v>5000</v>
      </c>
      <c r="I29" s="9">
        <v>220</v>
      </c>
      <c r="J29" s="9">
        <f t="shared" si="2"/>
        <v>4400</v>
      </c>
      <c r="K29" s="9">
        <v>300</v>
      </c>
      <c r="L29" s="9">
        <f t="shared" si="3"/>
        <v>6000</v>
      </c>
      <c r="M29" s="9">
        <v>0</v>
      </c>
      <c r="N29" s="9">
        <f t="shared" si="4"/>
        <v>0</v>
      </c>
    </row>
    <row r="30" spans="1:14" ht="15" x14ac:dyDescent="0.2">
      <c r="A30" s="31">
        <f t="shared" si="5"/>
        <v>22</v>
      </c>
      <c r="B30" s="21" t="s">
        <v>73</v>
      </c>
      <c r="C30" s="22" t="s">
        <v>18</v>
      </c>
      <c r="D30" s="22">
        <v>5</v>
      </c>
      <c r="E30" s="9">
        <v>150</v>
      </c>
      <c r="F30" s="9">
        <f t="shared" si="0"/>
        <v>750</v>
      </c>
      <c r="G30" s="33">
        <v>505</v>
      </c>
      <c r="H30" s="9">
        <f t="shared" si="1"/>
        <v>2525</v>
      </c>
      <c r="I30" s="9">
        <v>179</v>
      </c>
      <c r="J30" s="9">
        <f t="shared" si="2"/>
        <v>895</v>
      </c>
      <c r="K30" s="9">
        <v>1200</v>
      </c>
      <c r="L30" s="9">
        <f t="shared" si="3"/>
        <v>6000</v>
      </c>
      <c r="M30" s="9">
        <v>0</v>
      </c>
      <c r="N30" s="9">
        <f t="shared" si="4"/>
        <v>0</v>
      </c>
    </row>
    <row r="31" spans="1:14" ht="15" x14ac:dyDescent="0.2">
      <c r="A31" s="31">
        <f t="shared" si="5"/>
        <v>23</v>
      </c>
      <c r="B31" s="21" t="s">
        <v>74</v>
      </c>
      <c r="C31" s="22" t="s">
        <v>17</v>
      </c>
      <c r="D31" s="22">
        <v>140</v>
      </c>
      <c r="E31" s="9">
        <v>115</v>
      </c>
      <c r="F31" s="9">
        <f t="shared" si="0"/>
        <v>16100</v>
      </c>
      <c r="G31" s="33">
        <v>100</v>
      </c>
      <c r="H31" s="9">
        <f t="shared" si="1"/>
        <v>14000</v>
      </c>
      <c r="I31" s="9">
        <v>150</v>
      </c>
      <c r="J31" s="9">
        <f t="shared" si="2"/>
        <v>21000</v>
      </c>
      <c r="K31" s="9">
        <v>169</v>
      </c>
      <c r="L31" s="9">
        <f t="shared" si="3"/>
        <v>23660</v>
      </c>
      <c r="M31" s="9">
        <v>0</v>
      </c>
      <c r="N31" s="9">
        <f t="shared" si="4"/>
        <v>0</v>
      </c>
    </row>
    <row r="32" spans="1:14" ht="15" x14ac:dyDescent="0.2">
      <c r="A32" s="31">
        <f t="shared" si="5"/>
        <v>24</v>
      </c>
      <c r="B32" s="21" t="s">
        <v>42</v>
      </c>
      <c r="C32" s="22" t="s">
        <v>17</v>
      </c>
      <c r="D32" s="22">
        <v>845</v>
      </c>
      <c r="E32" s="9">
        <v>120</v>
      </c>
      <c r="F32" s="9">
        <f t="shared" si="0"/>
        <v>101400</v>
      </c>
      <c r="G32" s="33">
        <v>120</v>
      </c>
      <c r="H32" s="9">
        <f t="shared" si="1"/>
        <v>101400</v>
      </c>
      <c r="I32" s="9">
        <v>155</v>
      </c>
      <c r="J32" s="9">
        <f t="shared" si="2"/>
        <v>130975</v>
      </c>
      <c r="K32" s="9">
        <v>152</v>
      </c>
      <c r="L32" s="9">
        <f t="shared" si="3"/>
        <v>128440</v>
      </c>
      <c r="M32" s="9">
        <v>0</v>
      </c>
      <c r="N32" s="9">
        <f t="shared" si="4"/>
        <v>0</v>
      </c>
    </row>
    <row r="33" spans="1:14" ht="15" x14ac:dyDescent="0.2">
      <c r="A33" s="31">
        <f t="shared" si="5"/>
        <v>25</v>
      </c>
      <c r="B33" s="21" t="s">
        <v>75</v>
      </c>
      <c r="C33" s="22" t="s">
        <v>11</v>
      </c>
      <c r="D33" s="22">
        <v>1</v>
      </c>
      <c r="E33" s="9">
        <v>10000</v>
      </c>
      <c r="F33" s="9">
        <f t="shared" si="0"/>
        <v>10000</v>
      </c>
      <c r="G33" s="33">
        <v>10000</v>
      </c>
      <c r="H33" s="9">
        <f t="shared" si="1"/>
        <v>10000</v>
      </c>
      <c r="I33" s="9">
        <v>10000</v>
      </c>
      <c r="J33" s="9">
        <f t="shared" si="2"/>
        <v>10000</v>
      </c>
      <c r="K33" s="9">
        <v>10000</v>
      </c>
      <c r="L33" s="9">
        <f t="shared" si="3"/>
        <v>10000</v>
      </c>
      <c r="M33" s="9">
        <v>0</v>
      </c>
      <c r="N33" s="9">
        <f t="shared" si="4"/>
        <v>0</v>
      </c>
    </row>
    <row r="34" spans="1:14" ht="15" x14ac:dyDescent="0.2">
      <c r="A34" s="31">
        <f t="shared" si="5"/>
        <v>26</v>
      </c>
      <c r="B34" s="21" t="s">
        <v>43</v>
      </c>
      <c r="C34" s="22" t="s">
        <v>15</v>
      </c>
      <c r="D34" s="22">
        <v>1</v>
      </c>
      <c r="E34" s="9">
        <v>20000</v>
      </c>
      <c r="F34" s="9">
        <f t="shared" si="0"/>
        <v>20000</v>
      </c>
      <c r="G34" s="33">
        <v>6000</v>
      </c>
      <c r="H34" s="9">
        <f t="shared" si="1"/>
        <v>6000</v>
      </c>
      <c r="I34" s="9">
        <v>43000</v>
      </c>
      <c r="J34" s="9">
        <f t="shared" si="2"/>
        <v>43000</v>
      </c>
      <c r="K34" s="9">
        <v>20000</v>
      </c>
      <c r="L34" s="9">
        <f t="shared" si="3"/>
        <v>20000</v>
      </c>
      <c r="M34" s="9">
        <v>0</v>
      </c>
      <c r="N34" s="9">
        <f t="shared" si="4"/>
        <v>0</v>
      </c>
    </row>
    <row r="35" spans="1:14" ht="15" x14ac:dyDescent="0.2">
      <c r="A35" s="31">
        <f t="shared" si="5"/>
        <v>27</v>
      </c>
      <c r="B35" s="29" t="s">
        <v>44</v>
      </c>
      <c r="C35" s="22" t="s">
        <v>9</v>
      </c>
      <c r="D35" s="22">
        <v>85</v>
      </c>
      <c r="E35" s="9">
        <v>115</v>
      </c>
      <c r="F35" s="9">
        <f t="shared" si="0"/>
        <v>9775</v>
      </c>
      <c r="G35" s="33">
        <v>80</v>
      </c>
      <c r="H35" s="9">
        <f t="shared" si="1"/>
        <v>6800</v>
      </c>
      <c r="I35" s="9">
        <v>80</v>
      </c>
      <c r="J35" s="9">
        <f t="shared" si="2"/>
        <v>6800</v>
      </c>
      <c r="K35" s="9">
        <v>78</v>
      </c>
      <c r="L35" s="9">
        <f t="shared" si="3"/>
        <v>6630</v>
      </c>
      <c r="M35" s="9">
        <v>0</v>
      </c>
      <c r="N35" s="9">
        <f t="shared" si="4"/>
        <v>0</v>
      </c>
    </row>
    <row r="36" spans="1:14" ht="15" x14ac:dyDescent="0.2">
      <c r="A36" s="31">
        <f t="shared" si="5"/>
        <v>28</v>
      </c>
      <c r="B36" s="29" t="s">
        <v>45</v>
      </c>
      <c r="C36" s="22" t="s">
        <v>17</v>
      </c>
      <c r="D36" s="22">
        <v>480</v>
      </c>
      <c r="E36" s="9">
        <v>3.5</v>
      </c>
      <c r="F36" s="9">
        <f t="shared" si="0"/>
        <v>1680</v>
      </c>
      <c r="G36" s="33">
        <v>3.5</v>
      </c>
      <c r="H36" s="9">
        <f t="shared" si="1"/>
        <v>1680</v>
      </c>
      <c r="I36" s="9">
        <v>2.75</v>
      </c>
      <c r="J36" s="9">
        <f t="shared" si="2"/>
        <v>1320</v>
      </c>
      <c r="K36" s="9">
        <v>3.5</v>
      </c>
      <c r="L36" s="9">
        <f t="shared" si="3"/>
        <v>1680</v>
      </c>
      <c r="M36" s="9">
        <v>0</v>
      </c>
      <c r="N36" s="9">
        <f t="shared" si="4"/>
        <v>0</v>
      </c>
    </row>
    <row r="37" spans="1:14" ht="15" x14ac:dyDescent="0.2">
      <c r="A37" s="31">
        <f t="shared" si="5"/>
        <v>29</v>
      </c>
      <c r="B37" s="29" t="s">
        <v>76</v>
      </c>
      <c r="C37" s="22" t="s">
        <v>10</v>
      </c>
      <c r="D37" s="22">
        <v>2</v>
      </c>
      <c r="E37" s="9">
        <v>750</v>
      </c>
      <c r="F37" s="9">
        <f t="shared" si="0"/>
        <v>1500</v>
      </c>
      <c r="G37" s="33">
        <v>600</v>
      </c>
      <c r="H37" s="9">
        <f t="shared" si="1"/>
        <v>1200</v>
      </c>
      <c r="I37" s="9">
        <v>900</v>
      </c>
      <c r="J37" s="9">
        <f t="shared" si="2"/>
        <v>1800</v>
      </c>
      <c r="K37" s="9">
        <v>555</v>
      </c>
      <c r="L37" s="9">
        <f t="shared" si="3"/>
        <v>1110</v>
      </c>
      <c r="M37" s="9">
        <v>0</v>
      </c>
      <c r="N37" s="9">
        <f t="shared" si="4"/>
        <v>0</v>
      </c>
    </row>
    <row r="38" spans="1:14" ht="15" x14ac:dyDescent="0.2">
      <c r="A38" s="31">
        <f t="shared" si="5"/>
        <v>30</v>
      </c>
      <c r="B38" s="29" t="s">
        <v>77</v>
      </c>
      <c r="C38" s="22" t="s">
        <v>10</v>
      </c>
      <c r="D38" s="22">
        <v>4</v>
      </c>
      <c r="E38" s="9">
        <v>750</v>
      </c>
      <c r="F38" s="9">
        <f t="shared" si="0"/>
        <v>3000</v>
      </c>
      <c r="G38" s="33">
        <v>300</v>
      </c>
      <c r="H38" s="9">
        <f t="shared" si="1"/>
        <v>1200</v>
      </c>
      <c r="I38" s="9">
        <v>400</v>
      </c>
      <c r="J38" s="9">
        <f t="shared" si="2"/>
        <v>1600</v>
      </c>
      <c r="K38" s="9">
        <v>222</v>
      </c>
      <c r="L38" s="9">
        <f t="shared" si="3"/>
        <v>888</v>
      </c>
      <c r="M38" s="9">
        <v>0</v>
      </c>
      <c r="N38" s="9">
        <f t="shared" si="4"/>
        <v>0</v>
      </c>
    </row>
    <row r="39" spans="1:14" ht="15" x14ac:dyDescent="0.2">
      <c r="A39" s="31">
        <f t="shared" si="5"/>
        <v>31</v>
      </c>
      <c r="B39" s="29" t="s">
        <v>78</v>
      </c>
      <c r="C39" s="22" t="s">
        <v>9</v>
      </c>
      <c r="D39" s="22">
        <v>4</v>
      </c>
      <c r="E39" s="9">
        <v>100</v>
      </c>
      <c r="F39" s="9">
        <f t="shared" si="0"/>
        <v>400</v>
      </c>
      <c r="G39" s="33">
        <v>100</v>
      </c>
      <c r="H39" s="9">
        <f t="shared" si="1"/>
        <v>400</v>
      </c>
      <c r="I39" s="9">
        <v>95</v>
      </c>
      <c r="J39" s="9">
        <f t="shared" si="2"/>
        <v>380</v>
      </c>
      <c r="K39" s="9">
        <v>111</v>
      </c>
      <c r="L39" s="9">
        <f t="shared" si="3"/>
        <v>444</v>
      </c>
      <c r="M39" s="9">
        <v>0</v>
      </c>
      <c r="N39" s="9">
        <f t="shared" si="4"/>
        <v>0</v>
      </c>
    </row>
    <row r="40" spans="1:14" ht="15" x14ac:dyDescent="0.2">
      <c r="A40" s="31">
        <f t="shared" si="5"/>
        <v>32</v>
      </c>
      <c r="B40" s="29" t="s">
        <v>79</v>
      </c>
      <c r="C40" s="22" t="s">
        <v>14</v>
      </c>
      <c r="D40" s="22">
        <v>40</v>
      </c>
      <c r="E40" s="9">
        <v>15</v>
      </c>
      <c r="F40" s="9">
        <f t="shared" si="0"/>
        <v>600</v>
      </c>
      <c r="G40" s="33">
        <v>25</v>
      </c>
      <c r="H40" s="9">
        <f t="shared" si="1"/>
        <v>1000</v>
      </c>
      <c r="I40" s="9">
        <v>25</v>
      </c>
      <c r="J40" s="9">
        <f t="shared" si="2"/>
        <v>1000</v>
      </c>
      <c r="K40" s="9">
        <v>20</v>
      </c>
      <c r="L40" s="9">
        <f t="shared" si="3"/>
        <v>800</v>
      </c>
      <c r="M40" s="9">
        <v>0</v>
      </c>
      <c r="N40" s="9">
        <f t="shared" si="4"/>
        <v>0</v>
      </c>
    </row>
    <row r="41" spans="1:14" ht="15" x14ac:dyDescent="0.2">
      <c r="A41" s="31">
        <f t="shared" si="5"/>
        <v>33</v>
      </c>
      <c r="B41" s="29" t="s">
        <v>80</v>
      </c>
      <c r="C41" s="22" t="s">
        <v>10</v>
      </c>
      <c r="D41" s="22">
        <v>6</v>
      </c>
      <c r="E41" s="9">
        <v>100</v>
      </c>
      <c r="F41" s="9">
        <f t="shared" si="0"/>
        <v>600</v>
      </c>
      <c r="G41" s="33">
        <v>100</v>
      </c>
      <c r="H41" s="9">
        <f t="shared" si="1"/>
        <v>600</v>
      </c>
      <c r="I41" s="9">
        <v>140</v>
      </c>
      <c r="J41" s="9">
        <f t="shared" si="2"/>
        <v>840</v>
      </c>
      <c r="K41" s="9">
        <v>110</v>
      </c>
      <c r="L41" s="9">
        <f t="shared" si="3"/>
        <v>660</v>
      </c>
      <c r="M41" s="9">
        <v>0</v>
      </c>
      <c r="N41" s="9">
        <f t="shared" si="4"/>
        <v>0</v>
      </c>
    </row>
    <row r="42" spans="1:14" ht="15" x14ac:dyDescent="0.2">
      <c r="A42" s="31">
        <f t="shared" si="5"/>
        <v>34</v>
      </c>
      <c r="B42" s="29" t="s">
        <v>46</v>
      </c>
      <c r="C42" s="22" t="s">
        <v>15</v>
      </c>
      <c r="D42" s="22">
        <v>1</v>
      </c>
      <c r="E42" s="9">
        <v>10000</v>
      </c>
      <c r="F42" s="9">
        <f t="shared" si="0"/>
        <v>10000</v>
      </c>
      <c r="G42" s="33">
        <v>7000</v>
      </c>
      <c r="H42" s="9">
        <f t="shared" si="1"/>
        <v>7000</v>
      </c>
      <c r="I42" s="9">
        <v>3200</v>
      </c>
      <c r="J42" s="9">
        <f t="shared" si="2"/>
        <v>3200</v>
      </c>
      <c r="K42" s="9">
        <v>7200</v>
      </c>
      <c r="L42" s="9">
        <f t="shared" si="3"/>
        <v>7200</v>
      </c>
      <c r="M42" s="9">
        <v>0</v>
      </c>
      <c r="N42" s="9">
        <f t="shared" si="4"/>
        <v>0</v>
      </c>
    </row>
    <row r="43" spans="1:14" ht="15" x14ac:dyDescent="0.2">
      <c r="A43" s="31">
        <f t="shared" si="5"/>
        <v>35</v>
      </c>
      <c r="B43" s="29" t="s">
        <v>47</v>
      </c>
      <c r="C43" s="22" t="s">
        <v>14</v>
      </c>
      <c r="D43" s="22">
        <v>450</v>
      </c>
      <c r="E43" s="9">
        <v>35</v>
      </c>
      <c r="F43" s="9">
        <f t="shared" si="0"/>
        <v>15750</v>
      </c>
      <c r="G43" s="33">
        <v>30</v>
      </c>
      <c r="H43" s="9">
        <f t="shared" si="1"/>
        <v>13500</v>
      </c>
      <c r="I43" s="9">
        <v>60</v>
      </c>
      <c r="J43" s="9">
        <f t="shared" si="2"/>
        <v>27000</v>
      </c>
      <c r="K43" s="9">
        <v>81</v>
      </c>
      <c r="L43" s="9">
        <f t="shared" si="3"/>
        <v>36450</v>
      </c>
      <c r="M43" s="9">
        <v>0</v>
      </c>
      <c r="N43" s="9">
        <f t="shared" si="4"/>
        <v>0</v>
      </c>
    </row>
    <row r="44" spans="1:14" ht="15" x14ac:dyDescent="0.2">
      <c r="A44" s="31">
        <f t="shared" si="5"/>
        <v>36</v>
      </c>
      <c r="B44" s="29" t="s">
        <v>81</v>
      </c>
      <c r="C44" s="22" t="s">
        <v>14</v>
      </c>
      <c r="D44" s="22">
        <v>85</v>
      </c>
      <c r="E44" s="9">
        <v>40</v>
      </c>
      <c r="F44" s="9">
        <f t="shared" si="0"/>
        <v>3400</v>
      </c>
      <c r="G44" s="33">
        <v>30</v>
      </c>
      <c r="H44" s="9">
        <f t="shared" si="1"/>
        <v>2550</v>
      </c>
      <c r="I44" s="9">
        <v>37</v>
      </c>
      <c r="J44" s="9">
        <f t="shared" si="2"/>
        <v>3145</v>
      </c>
      <c r="K44" s="9">
        <v>86</v>
      </c>
      <c r="L44" s="9">
        <f t="shared" si="3"/>
        <v>7310</v>
      </c>
      <c r="M44" s="9">
        <v>0</v>
      </c>
      <c r="N44" s="9">
        <f t="shared" si="4"/>
        <v>0</v>
      </c>
    </row>
    <row r="45" spans="1:14" ht="15" x14ac:dyDescent="0.2">
      <c r="A45" s="31">
        <f t="shared" si="5"/>
        <v>37</v>
      </c>
      <c r="B45" s="29" t="s">
        <v>48</v>
      </c>
      <c r="C45" s="22" t="s">
        <v>17</v>
      </c>
      <c r="D45" s="22">
        <v>32</v>
      </c>
      <c r="E45" s="9">
        <v>120</v>
      </c>
      <c r="F45" s="9">
        <f t="shared" si="0"/>
        <v>3840</v>
      </c>
      <c r="G45" s="33">
        <v>80</v>
      </c>
      <c r="H45" s="9">
        <f t="shared" si="1"/>
        <v>2560</v>
      </c>
      <c r="I45" s="9">
        <v>210</v>
      </c>
      <c r="J45" s="9">
        <f t="shared" si="2"/>
        <v>6720</v>
      </c>
      <c r="K45" s="9">
        <v>139</v>
      </c>
      <c r="L45" s="9">
        <f t="shared" si="3"/>
        <v>4448</v>
      </c>
      <c r="M45" s="9">
        <v>0</v>
      </c>
      <c r="N45" s="9">
        <f t="shared" si="4"/>
        <v>0</v>
      </c>
    </row>
    <row r="46" spans="1:14" ht="15" x14ac:dyDescent="0.2">
      <c r="A46" s="31">
        <f t="shared" si="5"/>
        <v>38</v>
      </c>
      <c r="B46" s="29" t="s">
        <v>49</v>
      </c>
      <c r="C46" s="22" t="s">
        <v>17</v>
      </c>
      <c r="D46" s="22">
        <v>130</v>
      </c>
      <c r="E46" s="9">
        <v>120</v>
      </c>
      <c r="F46" s="9">
        <f t="shared" si="0"/>
        <v>15600</v>
      </c>
      <c r="G46" s="33">
        <v>80</v>
      </c>
      <c r="H46" s="9">
        <f t="shared" si="1"/>
        <v>10400</v>
      </c>
      <c r="I46" s="9">
        <v>210</v>
      </c>
      <c r="J46" s="9">
        <f t="shared" si="2"/>
        <v>27300</v>
      </c>
      <c r="K46" s="9">
        <v>139</v>
      </c>
      <c r="L46" s="9">
        <f t="shared" si="3"/>
        <v>18070</v>
      </c>
      <c r="M46" s="9">
        <v>0</v>
      </c>
      <c r="N46" s="9">
        <f t="shared" si="4"/>
        <v>0</v>
      </c>
    </row>
    <row r="47" spans="1:14" ht="15" x14ac:dyDescent="0.2">
      <c r="A47" s="31">
        <f t="shared" si="5"/>
        <v>39</v>
      </c>
      <c r="B47" s="29" t="s">
        <v>50</v>
      </c>
      <c r="C47" s="22" t="s">
        <v>10</v>
      </c>
      <c r="D47" s="22">
        <v>4</v>
      </c>
      <c r="E47" s="9">
        <v>1250</v>
      </c>
      <c r="F47" s="9">
        <f t="shared" si="0"/>
        <v>5000</v>
      </c>
      <c r="G47" s="33">
        <v>800</v>
      </c>
      <c r="H47" s="9">
        <f t="shared" si="1"/>
        <v>3200</v>
      </c>
      <c r="I47" s="9">
        <v>1400</v>
      </c>
      <c r="J47" s="9">
        <f t="shared" si="2"/>
        <v>5600</v>
      </c>
      <c r="K47" s="9">
        <v>1300</v>
      </c>
      <c r="L47" s="9">
        <f t="shared" si="3"/>
        <v>5200</v>
      </c>
      <c r="M47" s="9">
        <v>0</v>
      </c>
      <c r="N47" s="9">
        <f t="shared" si="4"/>
        <v>0</v>
      </c>
    </row>
    <row r="48" spans="1:14" ht="15" x14ac:dyDescent="0.2">
      <c r="A48" s="31">
        <f t="shared" si="5"/>
        <v>40</v>
      </c>
      <c r="B48" s="29" t="s">
        <v>51</v>
      </c>
      <c r="C48" s="22" t="s">
        <v>17</v>
      </c>
      <c r="D48" s="22">
        <v>180</v>
      </c>
      <c r="E48" s="9">
        <v>80</v>
      </c>
      <c r="F48" s="9">
        <f t="shared" si="0"/>
        <v>14400</v>
      </c>
      <c r="G48" s="33">
        <v>52</v>
      </c>
      <c r="H48" s="9">
        <f t="shared" si="1"/>
        <v>9360</v>
      </c>
      <c r="I48" s="9">
        <v>94</v>
      </c>
      <c r="J48" s="9">
        <f t="shared" si="2"/>
        <v>16920</v>
      </c>
      <c r="K48" s="9">
        <v>108</v>
      </c>
      <c r="L48" s="9">
        <f t="shared" si="3"/>
        <v>19440</v>
      </c>
      <c r="M48" s="9">
        <v>0</v>
      </c>
      <c r="N48" s="9">
        <f t="shared" si="4"/>
        <v>0</v>
      </c>
    </row>
    <row r="49" spans="1:14" ht="15" x14ac:dyDescent="0.2">
      <c r="A49" s="31">
        <f t="shared" si="5"/>
        <v>41</v>
      </c>
      <c r="B49" s="29" t="s">
        <v>52</v>
      </c>
      <c r="C49" s="22" t="s">
        <v>10</v>
      </c>
      <c r="D49" s="22">
        <v>16</v>
      </c>
      <c r="E49" s="9">
        <v>2500</v>
      </c>
      <c r="F49" s="9">
        <f t="shared" si="0"/>
        <v>40000</v>
      </c>
      <c r="G49" s="33">
        <v>1800</v>
      </c>
      <c r="H49" s="9">
        <f t="shared" si="1"/>
        <v>28800</v>
      </c>
      <c r="I49" s="9">
        <v>2400</v>
      </c>
      <c r="J49" s="9">
        <f t="shared" si="2"/>
        <v>38400</v>
      </c>
      <c r="K49" s="9">
        <v>3500</v>
      </c>
      <c r="L49" s="9">
        <f t="shared" si="3"/>
        <v>56000</v>
      </c>
      <c r="M49" s="9">
        <v>0</v>
      </c>
      <c r="N49" s="9">
        <f t="shared" si="4"/>
        <v>0</v>
      </c>
    </row>
    <row r="50" spans="1:14" ht="15" x14ac:dyDescent="0.2">
      <c r="A50" s="31">
        <f t="shared" si="5"/>
        <v>42</v>
      </c>
      <c r="B50" s="29" t="s">
        <v>53</v>
      </c>
      <c r="C50" s="22" t="s">
        <v>15</v>
      </c>
      <c r="D50" s="22">
        <v>1</v>
      </c>
      <c r="E50" s="9">
        <v>3000</v>
      </c>
      <c r="F50" s="9">
        <f t="shared" si="0"/>
        <v>3000</v>
      </c>
      <c r="G50" s="33">
        <v>1500</v>
      </c>
      <c r="H50" s="9">
        <f t="shared" si="1"/>
        <v>1500</v>
      </c>
      <c r="I50" s="9">
        <v>500</v>
      </c>
      <c r="J50" s="9">
        <f t="shared" si="2"/>
        <v>500</v>
      </c>
      <c r="K50" s="9">
        <v>2800</v>
      </c>
      <c r="L50" s="9">
        <f t="shared" si="3"/>
        <v>2800</v>
      </c>
      <c r="M50" s="9">
        <v>0</v>
      </c>
      <c r="N50" s="9">
        <f t="shared" si="4"/>
        <v>0</v>
      </c>
    </row>
    <row r="51" spans="1:14" ht="15" x14ac:dyDescent="0.2">
      <c r="A51" s="31">
        <f t="shared" si="5"/>
        <v>43</v>
      </c>
      <c r="B51" s="29" t="s">
        <v>83</v>
      </c>
      <c r="C51" s="22" t="s">
        <v>10</v>
      </c>
      <c r="D51" s="22">
        <v>2</v>
      </c>
      <c r="E51" s="9">
        <v>500</v>
      </c>
      <c r="F51" s="9">
        <f t="shared" si="0"/>
        <v>1000</v>
      </c>
      <c r="G51" s="33">
        <v>400</v>
      </c>
      <c r="H51" s="9">
        <f t="shared" si="1"/>
        <v>800</v>
      </c>
      <c r="I51" s="9">
        <v>800</v>
      </c>
      <c r="J51" s="9">
        <f t="shared" si="2"/>
        <v>1600</v>
      </c>
      <c r="K51" s="9">
        <v>775</v>
      </c>
      <c r="L51" s="9">
        <f t="shared" si="3"/>
        <v>1550</v>
      </c>
      <c r="M51" s="9">
        <v>0</v>
      </c>
      <c r="N51" s="9">
        <f t="shared" si="4"/>
        <v>0</v>
      </c>
    </row>
    <row r="52" spans="1:14" ht="15" x14ac:dyDescent="0.2">
      <c r="A52" s="31">
        <f t="shared" si="5"/>
        <v>44</v>
      </c>
      <c r="B52" s="29" t="s">
        <v>84</v>
      </c>
      <c r="C52" s="22" t="s">
        <v>10</v>
      </c>
      <c r="D52" s="22">
        <v>2</v>
      </c>
      <c r="E52" s="9">
        <v>750</v>
      </c>
      <c r="F52" s="9">
        <f t="shared" si="0"/>
        <v>1500</v>
      </c>
      <c r="G52" s="33">
        <v>250</v>
      </c>
      <c r="H52" s="9">
        <f t="shared" si="1"/>
        <v>500</v>
      </c>
      <c r="I52" s="9">
        <v>1000</v>
      </c>
      <c r="J52" s="9">
        <f t="shared" si="2"/>
        <v>2000</v>
      </c>
      <c r="K52" s="9">
        <v>1000</v>
      </c>
      <c r="L52" s="9">
        <f t="shared" si="3"/>
        <v>2000</v>
      </c>
      <c r="M52" s="9">
        <v>0</v>
      </c>
      <c r="N52" s="9">
        <f t="shared" si="4"/>
        <v>0</v>
      </c>
    </row>
    <row r="53" spans="1:14" ht="15" x14ac:dyDescent="0.2">
      <c r="A53" s="31">
        <f t="shared" si="5"/>
        <v>45</v>
      </c>
      <c r="B53" s="29" t="s">
        <v>85</v>
      </c>
      <c r="C53" s="22" t="s">
        <v>14</v>
      </c>
      <c r="D53" s="22">
        <v>960</v>
      </c>
      <c r="E53" s="9">
        <v>15</v>
      </c>
      <c r="F53" s="9">
        <f t="shared" si="0"/>
        <v>14400</v>
      </c>
      <c r="G53" s="33">
        <v>3.5</v>
      </c>
      <c r="H53" s="9">
        <f t="shared" si="1"/>
        <v>3360</v>
      </c>
      <c r="I53" s="9">
        <v>10.5</v>
      </c>
      <c r="J53" s="9">
        <f t="shared" si="2"/>
        <v>10080</v>
      </c>
      <c r="K53" s="9">
        <v>7.75</v>
      </c>
      <c r="L53" s="9">
        <f t="shared" si="3"/>
        <v>7440</v>
      </c>
      <c r="M53" s="9">
        <v>0</v>
      </c>
      <c r="N53" s="9">
        <f t="shared" si="4"/>
        <v>0</v>
      </c>
    </row>
    <row r="54" spans="1:14" x14ac:dyDescent="0.2">
      <c r="A54" s="19"/>
      <c r="B54" s="27" t="s">
        <v>26</v>
      </c>
      <c r="C54" s="22"/>
      <c r="D54" s="22"/>
      <c r="E54" s="9"/>
      <c r="F54" s="28">
        <f>SUM(F9:F53)</f>
        <v>917678</v>
      </c>
      <c r="G54" s="9"/>
      <c r="H54" s="28">
        <f>SUM(H9:H53)</f>
        <v>827600</v>
      </c>
      <c r="I54" s="9"/>
      <c r="J54" s="28">
        <f>SUM(J9:J53)</f>
        <v>772882.5</v>
      </c>
      <c r="K54" s="28"/>
      <c r="L54" s="28">
        <f t="shared" ref="L54:N54" si="6">SUM(L9:L53)</f>
        <v>1092480</v>
      </c>
      <c r="M54" s="28"/>
      <c r="N54" s="28">
        <f t="shared" si="6"/>
        <v>0</v>
      </c>
    </row>
    <row r="55" spans="1:14" x14ac:dyDescent="0.2">
      <c r="A55" s="19"/>
      <c r="B55" s="27" t="s">
        <v>23</v>
      </c>
      <c r="C55" s="22"/>
      <c r="D55" s="22"/>
      <c r="E55" s="9"/>
      <c r="F55" s="28">
        <f>F54*0.103</f>
        <v>94520.833999999988</v>
      </c>
      <c r="G55" s="28"/>
      <c r="H55" s="28">
        <f t="shared" ref="H55:J55" si="7">H54*0.103</f>
        <v>85242.799999999988</v>
      </c>
      <c r="I55" s="28"/>
      <c r="J55" s="28">
        <f t="shared" si="7"/>
        <v>79606.897499999992</v>
      </c>
      <c r="K55" s="28"/>
      <c r="L55" s="28">
        <f t="shared" ref="L55" si="8">L54*0.103</f>
        <v>112525.43999999999</v>
      </c>
      <c r="M55" s="28"/>
      <c r="N55" s="28">
        <f t="shared" ref="N55" si="9">N54*0.103</f>
        <v>0</v>
      </c>
    </row>
    <row r="56" spans="1:14" x14ac:dyDescent="0.2">
      <c r="A56" s="19"/>
      <c r="B56" s="25" t="s">
        <v>27</v>
      </c>
      <c r="C56" s="22"/>
      <c r="D56" s="22"/>
      <c r="E56" s="9"/>
      <c r="F56" s="28">
        <f>SUM(F54:F55)</f>
        <v>1012198.834</v>
      </c>
      <c r="G56" s="9"/>
      <c r="H56" s="28">
        <f>SUM(H54:H55)</f>
        <v>912842.8</v>
      </c>
      <c r="I56" s="9"/>
      <c r="J56" s="28">
        <f>SUM(J54:J55)</f>
        <v>852489.39749999996</v>
      </c>
      <c r="K56" s="28"/>
      <c r="L56" s="28">
        <f t="shared" ref="L56:N56" si="10">SUM(L54:L55)</f>
        <v>1205005.44</v>
      </c>
      <c r="M56" s="28"/>
      <c r="N56" s="28">
        <f t="shared" si="10"/>
        <v>0</v>
      </c>
    </row>
    <row r="57" spans="1:14" x14ac:dyDescent="0.2">
      <c r="A57" s="19"/>
      <c r="B57" s="21"/>
      <c r="C57" s="22"/>
      <c r="D57" s="22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20.25" customHeight="1" x14ac:dyDescent="0.2">
      <c r="A58" s="20" t="s">
        <v>33</v>
      </c>
      <c r="B58" s="20" t="s">
        <v>32</v>
      </c>
      <c r="C58" s="4"/>
      <c r="D58" s="15"/>
      <c r="E58" s="5"/>
      <c r="F58" s="4"/>
      <c r="G58" s="5"/>
      <c r="H58" s="5"/>
      <c r="I58" s="5"/>
      <c r="J58" s="5"/>
      <c r="K58" s="5"/>
      <c r="L58" s="5"/>
      <c r="M58" s="5"/>
      <c r="N58" s="5"/>
    </row>
    <row r="59" spans="1:14" ht="15" x14ac:dyDescent="0.2">
      <c r="A59" s="32" t="s">
        <v>86</v>
      </c>
      <c r="B59" s="21" t="s">
        <v>54</v>
      </c>
      <c r="C59" s="22" t="s">
        <v>9</v>
      </c>
      <c r="D59" s="22">
        <v>50</v>
      </c>
      <c r="E59" s="9">
        <v>22</v>
      </c>
      <c r="F59" s="9">
        <f t="shared" si="0"/>
        <v>1100</v>
      </c>
      <c r="G59" s="33">
        <v>35</v>
      </c>
      <c r="H59" s="9">
        <f t="shared" ref="H59:H73" si="11">D59*G59</f>
        <v>1750</v>
      </c>
      <c r="I59" s="9">
        <v>20.5</v>
      </c>
      <c r="J59" s="9">
        <f t="shared" ref="J59:J73" si="12">D59*I59</f>
        <v>1025</v>
      </c>
      <c r="K59" s="9">
        <v>10</v>
      </c>
      <c r="L59" s="9">
        <f t="shared" ref="L59:L73" si="13">D59*K59</f>
        <v>500</v>
      </c>
      <c r="M59" s="9">
        <v>0</v>
      </c>
      <c r="N59" s="9">
        <f t="shared" ref="N59:N73" si="14">D59*M59</f>
        <v>0</v>
      </c>
    </row>
    <row r="60" spans="1:14" ht="15" x14ac:dyDescent="0.2">
      <c r="A60" s="32" t="s">
        <v>87</v>
      </c>
      <c r="B60" s="21" t="s">
        <v>55</v>
      </c>
      <c r="C60" s="22" t="s">
        <v>16</v>
      </c>
      <c r="D60" s="22">
        <v>400</v>
      </c>
      <c r="E60" s="9">
        <v>0.5</v>
      </c>
      <c r="F60" s="9">
        <f t="shared" si="0"/>
        <v>200</v>
      </c>
      <c r="G60" s="33">
        <v>2</v>
      </c>
      <c r="H60" s="9">
        <f t="shared" si="11"/>
        <v>800</v>
      </c>
      <c r="I60" s="9">
        <v>2</v>
      </c>
      <c r="J60" s="9">
        <f t="shared" si="12"/>
        <v>800</v>
      </c>
      <c r="K60" s="9">
        <v>0.5</v>
      </c>
      <c r="L60" s="9">
        <f t="shared" si="13"/>
        <v>200</v>
      </c>
      <c r="M60" s="9">
        <v>0</v>
      </c>
      <c r="N60" s="9">
        <f t="shared" si="14"/>
        <v>0</v>
      </c>
    </row>
    <row r="61" spans="1:14" ht="15" x14ac:dyDescent="0.2">
      <c r="A61" s="32" t="s">
        <v>88</v>
      </c>
      <c r="B61" s="21" t="s">
        <v>56</v>
      </c>
      <c r="C61" s="22" t="s">
        <v>10</v>
      </c>
      <c r="D61" s="22">
        <v>3</v>
      </c>
      <c r="E61" s="9">
        <v>500</v>
      </c>
      <c r="F61" s="9">
        <f t="shared" si="0"/>
        <v>1500</v>
      </c>
      <c r="G61" s="33">
        <v>500</v>
      </c>
      <c r="H61" s="9">
        <f t="shared" si="11"/>
        <v>1500</v>
      </c>
      <c r="I61" s="9">
        <v>600</v>
      </c>
      <c r="J61" s="9">
        <f t="shared" si="12"/>
        <v>1800</v>
      </c>
      <c r="K61" s="9">
        <v>350</v>
      </c>
      <c r="L61" s="9">
        <f t="shared" si="13"/>
        <v>1050</v>
      </c>
      <c r="M61" s="9">
        <v>0</v>
      </c>
      <c r="N61" s="9">
        <f t="shared" si="14"/>
        <v>0</v>
      </c>
    </row>
    <row r="62" spans="1:14" ht="15" x14ac:dyDescent="0.2">
      <c r="A62" s="32" t="s">
        <v>89</v>
      </c>
      <c r="B62" s="21" t="s">
        <v>101</v>
      </c>
      <c r="C62" s="22" t="s">
        <v>10</v>
      </c>
      <c r="D62" s="22">
        <v>3</v>
      </c>
      <c r="E62" s="9">
        <v>2200</v>
      </c>
      <c r="F62" s="9">
        <f t="shared" si="0"/>
        <v>6600</v>
      </c>
      <c r="G62" s="33">
        <v>2400</v>
      </c>
      <c r="H62" s="9">
        <f t="shared" si="11"/>
        <v>7200</v>
      </c>
      <c r="I62" s="9">
        <v>3650</v>
      </c>
      <c r="J62" s="9">
        <f t="shared" si="12"/>
        <v>10950</v>
      </c>
      <c r="K62" s="9">
        <v>1900</v>
      </c>
      <c r="L62" s="9">
        <f t="shared" si="13"/>
        <v>5700</v>
      </c>
      <c r="M62" s="9">
        <v>0</v>
      </c>
      <c r="N62" s="9">
        <f t="shared" si="14"/>
        <v>0</v>
      </c>
    </row>
    <row r="63" spans="1:14" ht="15" x14ac:dyDescent="0.2">
      <c r="A63" s="32" t="s">
        <v>90</v>
      </c>
      <c r="B63" s="21" t="s">
        <v>102</v>
      </c>
      <c r="C63" s="22" t="s">
        <v>10</v>
      </c>
      <c r="D63" s="22">
        <v>2</v>
      </c>
      <c r="E63" s="9">
        <v>3000</v>
      </c>
      <c r="F63" s="9">
        <f t="shared" si="0"/>
        <v>6000</v>
      </c>
      <c r="G63" s="33">
        <v>2000</v>
      </c>
      <c r="H63" s="9">
        <f t="shared" si="11"/>
        <v>4000</v>
      </c>
      <c r="I63" s="9">
        <v>725</v>
      </c>
      <c r="J63" s="9">
        <f t="shared" si="12"/>
        <v>1450</v>
      </c>
      <c r="K63" s="9">
        <v>3700</v>
      </c>
      <c r="L63" s="9">
        <f t="shared" si="13"/>
        <v>7400</v>
      </c>
      <c r="M63" s="9">
        <v>0</v>
      </c>
      <c r="N63" s="9">
        <f t="shared" si="14"/>
        <v>0</v>
      </c>
    </row>
    <row r="64" spans="1:14" ht="15" x14ac:dyDescent="0.2">
      <c r="A64" s="32" t="s">
        <v>91</v>
      </c>
      <c r="B64" s="21" t="s">
        <v>103</v>
      </c>
      <c r="C64" s="22" t="s">
        <v>10</v>
      </c>
      <c r="D64" s="22">
        <v>1</v>
      </c>
      <c r="E64" s="9">
        <v>3000</v>
      </c>
      <c r="F64" s="9">
        <f t="shared" si="0"/>
        <v>3000</v>
      </c>
      <c r="G64" s="33">
        <v>4000</v>
      </c>
      <c r="H64" s="9">
        <f t="shared" si="11"/>
        <v>4000</v>
      </c>
      <c r="I64" s="9">
        <v>2350</v>
      </c>
      <c r="J64" s="9">
        <f t="shared" si="12"/>
        <v>2350</v>
      </c>
      <c r="K64" s="9">
        <v>1525</v>
      </c>
      <c r="L64" s="9">
        <f t="shared" si="13"/>
        <v>1525</v>
      </c>
      <c r="M64" s="9">
        <v>0</v>
      </c>
      <c r="N64" s="9">
        <f t="shared" si="14"/>
        <v>0</v>
      </c>
    </row>
    <row r="65" spans="1:14" ht="15" x14ac:dyDescent="0.2">
      <c r="A65" s="32" t="s">
        <v>92</v>
      </c>
      <c r="B65" s="21" t="s">
        <v>58</v>
      </c>
      <c r="C65" s="22" t="s">
        <v>10</v>
      </c>
      <c r="D65" s="22">
        <v>2</v>
      </c>
      <c r="E65" s="9">
        <v>1250</v>
      </c>
      <c r="F65" s="9">
        <f t="shared" si="0"/>
        <v>2500</v>
      </c>
      <c r="G65" s="33">
        <v>1000</v>
      </c>
      <c r="H65" s="9">
        <f t="shared" si="11"/>
        <v>2000</v>
      </c>
      <c r="I65" s="9">
        <v>975</v>
      </c>
      <c r="J65" s="9">
        <f t="shared" si="12"/>
        <v>1950</v>
      </c>
      <c r="K65" s="9">
        <v>1050</v>
      </c>
      <c r="L65" s="9">
        <f t="shared" si="13"/>
        <v>2100</v>
      </c>
      <c r="M65" s="9">
        <v>0</v>
      </c>
      <c r="N65" s="9">
        <f t="shared" si="14"/>
        <v>0</v>
      </c>
    </row>
    <row r="66" spans="1:14" ht="15" x14ac:dyDescent="0.2">
      <c r="A66" s="32" t="s">
        <v>93</v>
      </c>
      <c r="B66" s="21" t="s">
        <v>104</v>
      </c>
      <c r="C66" s="22" t="s">
        <v>10</v>
      </c>
      <c r="D66" s="22">
        <v>2</v>
      </c>
      <c r="E66" s="9">
        <v>750</v>
      </c>
      <c r="F66" s="9">
        <f t="shared" si="0"/>
        <v>1500</v>
      </c>
      <c r="G66" s="33">
        <v>1200</v>
      </c>
      <c r="H66" s="9">
        <f t="shared" si="11"/>
        <v>2400</v>
      </c>
      <c r="I66" s="9">
        <v>1265</v>
      </c>
      <c r="J66" s="9">
        <f t="shared" si="12"/>
        <v>2530</v>
      </c>
      <c r="K66" s="9">
        <v>1050</v>
      </c>
      <c r="L66" s="9">
        <f t="shared" si="13"/>
        <v>2100</v>
      </c>
      <c r="M66" s="9">
        <v>0</v>
      </c>
      <c r="N66" s="9">
        <f t="shared" si="14"/>
        <v>0</v>
      </c>
    </row>
    <row r="67" spans="1:14" ht="15" x14ac:dyDescent="0.2">
      <c r="A67" s="32" t="s">
        <v>94</v>
      </c>
      <c r="B67" s="21" t="s">
        <v>59</v>
      </c>
      <c r="C67" s="22" t="s">
        <v>9</v>
      </c>
      <c r="D67" s="22">
        <v>35</v>
      </c>
      <c r="E67" s="9">
        <v>60</v>
      </c>
      <c r="F67" s="9">
        <f t="shared" si="0"/>
        <v>2100</v>
      </c>
      <c r="G67" s="33">
        <v>45</v>
      </c>
      <c r="H67" s="9">
        <f t="shared" si="11"/>
        <v>1575</v>
      </c>
      <c r="I67" s="9">
        <v>75</v>
      </c>
      <c r="J67" s="9">
        <f t="shared" si="12"/>
        <v>2625</v>
      </c>
      <c r="K67" s="9">
        <v>50</v>
      </c>
      <c r="L67" s="9">
        <f t="shared" si="13"/>
        <v>1750</v>
      </c>
      <c r="M67" s="9">
        <v>0</v>
      </c>
      <c r="N67" s="9">
        <f t="shared" si="14"/>
        <v>0</v>
      </c>
    </row>
    <row r="68" spans="1:14" ht="15" x14ac:dyDescent="0.2">
      <c r="A68" s="32" t="s">
        <v>95</v>
      </c>
      <c r="B68" s="21" t="s">
        <v>105</v>
      </c>
      <c r="C68" s="22" t="s">
        <v>14</v>
      </c>
      <c r="D68" s="22">
        <v>72</v>
      </c>
      <c r="E68" s="9">
        <v>120</v>
      </c>
      <c r="F68" s="9">
        <f t="shared" si="0"/>
        <v>8640</v>
      </c>
      <c r="G68" s="33">
        <v>100</v>
      </c>
      <c r="H68" s="9">
        <f t="shared" si="11"/>
        <v>7200</v>
      </c>
      <c r="I68" s="9">
        <v>97.5</v>
      </c>
      <c r="J68" s="9">
        <f t="shared" si="12"/>
        <v>7020</v>
      </c>
      <c r="K68" s="9">
        <v>103</v>
      </c>
      <c r="L68" s="9">
        <f t="shared" si="13"/>
        <v>7416</v>
      </c>
      <c r="M68" s="9">
        <v>0</v>
      </c>
      <c r="N68" s="9">
        <f t="shared" si="14"/>
        <v>0</v>
      </c>
    </row>
    <row r="69" spans="1:14" ht="15" x14ac:dyDescent="0.2">
      <c r="A69" s="32" t="s">
        <v>96</v>
      </c>
      <c r="B69" s="21" t="s">
        <v>106</v>
      </c>
      <c r="C69" s="22" t="s">
        <v>107</v>
      </c>
      <c r="D69" s="22">
        <v>16</v>
      </c>
      <c r="E69" s="9">
        <v>150</v>
      </c>
      <c r="F69" s="9">
        <f t="shared" si="0"/>
        <v>2400</v>
      </c>
      <c r="G69" s="33">
        <v>100</v>
      </c>
      <c r="H69" s="9">
        <f t="shared" si="11"/>
        <v>1600</v>
      </c>
      <c r="I69" s="9">
        <v>300</v>
      </c>
      <c r="J69" s="9">
        <f t="shared" si="12"/>
        <v>4800</v>
      </c>
      <c r="K69" s="9">
        <v>263</v>
      </c>
      <c r="L69" s="9">
        <f t="shared" si="13"/>
        <v>4208</v>
      </c>
      <c r="M69" s="9">
        <v>0</v>
      </c>
      <c r="N69" s="9">
        <f t="shared" si="14"/>
        <v>0</v>
      </c>
    </row>
    <row r="70" spans="1:14" ht="15" x14ac:dyDescent="0.2">
      <c r="A70" s="32" t="s">
        <v>97</v>
      </c>
      <c r="B70" s="21" t="s">
        <v>60</v>
      </c>
      <c r="C70" s="22" t="s">
        <v>14</v>
      </c>
      <c r="D70" s="22">
        <v>88</v>
      </c>
      <c r="E70" s="9">
        <v>6</v>
      </c>
      <c r="F70" s="9">
        <f t="shared" si="0"/>
        <v>528</v>
      </c>
      <c r="G70" s="33">
        <v>10</v>
      </c>
      <c r="H70" s="9">
        <f t="shared" si="11"/>
        <v>880</v>
      </c>
      <c r="I70" s="9">
        <v>26</v>
      </c>
      <c r="J70" s="9">
        <f t="shared" si="12"/>
        <v>2288</v>
      </c>
      <c r="K70" s="9">
        <v>3.5</v>
      </c>
      <c r="L70" s="9">
        <f t="shared" si="13"/>
        <v>308</v>
      </c>
      <c r="M70" s="9">
        <v>0</v>
      </c>
      <c r="N70" s="9">
        <f t="shared" si="14"/>
        <v>0</v>
      </c>
    </row>
    <row r="71" spans="1:14" ht="15" x14ac:dyDescent="0.2">
      <c r="A71" s="32" t="s">
        <v>98</v>
      </c>
      <c r="B71" s="21" t="s">
        <v>22</v>
      </c>
      <c r="C71" s="22" t="s">
        <v>10</v>
      </c>
      <c r="D71" s="22">
        <v>18</v>
      </c>
      <c r="E71" s="9">
        <v>75</v>
      </c>
      <c r="F71" s="9">
        <f t="shared" si="0"/>
        <v>1350</v>
      </c>
      <c r="G71" s="33">
        <v>45</v>
      </c>
      <c r="H71" s="9">
        <f t="shared" si="11"/>
        <v>810</v>
      </c>
      <c r="I71" s="9">
        <v>30</v>
      </c>
      <c r="J71" s="9">
        <f t="shared" si="12"/>
        <v>540</v>
      </c>
      <c r="K71" s="9">
        <v>85</v>
      </c>
      <c r="L71" s="9">
        <f t="shared" si="13"/>
        <v>1530</v>
      </c>
      <c r="M71" s="9">
        <v>0</v>
      </c>
      <c r="N71" s="9">
        <f t="shared" si="14"/>
        <v>0</v>
      </c>
    </row>
    <row r="72" spans="1:14" ht="15" x14ac:dyDescent="0.2">
      <c r="A72" s="32" t="s">
        <v>99</v>
      </c>
      <c r="B72" s="21" t="s">
        <v>108</v>
      </c>
      <c r="C72" s="22" t="s">
        <v>15</v>
      </c>
      <c r="D72" s="22">
        <v>1</v>
      </c>
      <c r="E72" s="9">
        <v>1000</v>
      </c>
      <c r="F72" s="9">
        <f t="shared" si="0"/>
        <v>1000</v>
      </c>
      <c r="G72" s="33">
        <v>500</v>
      </c>
      <c r="H72" s="9">
        <f t="shared" si="11"/>
        <v>500</v>
      </c>
      <c r="I72" s="9">
        <v>865</v>
      </c>
      <c r="J72" s="9">
        <f t="shared" si="12"/>
        <v>865</v>
      </c>
      <c r="K72" s="9">
        <v>500</v>
      </c>
      <c r="L72" s="9">
        <f t="shared" si="13"/>
        <v>500</v>
      </c>
      <c r="M72" s="9">
        <v>0</v>
      </c>
      <c r="N72" s="9">
        <f t="shared" si="14"/>
        <v>0</v>
      </c>
    </row>
    <row r="73" spans="1:14" ht="15" x14ac:dyDescent="0.2">
      <c r="A73" s="32" t="s">
        <v>100</v>
      </c>
      <c r="B73" s="21" t="s">
        <v>109</v>
      </c>
      <c r="C73" s="22" t="s">
        <v>82</v>
      </c>
      <c r="D73" s="22">
        <v>1</v>
      </c>
      <c r="E73" s="9">
        <v>2500</v>
      </c>
      <c r="F73" s="9">
        <f t="shared" si="0"/>
        <v>2500</v>
      </c>
      <c r="G73" s="33">
        <v>1000</v>
      </c>
      <c r="H73" s="9">
        <f t="shared" si="11"/>
        <v>1000</v>
      </c>
      <c r="I73" s="9">
        <v>1250</v>
      </c>
      <c r="J73" s="9">
        <f t="shared" si="12"/>
        <v>1250</v>
      </c>
      <c r="K73" s="9">
        <v>7500</v>
      </c>
      <c r="L73" s="9">
        <f t="shared" si="13"/>
        <v>7500</v>
      </c>
      <c r="M73" s="9">
        <v>0</v>
      </c>
      <c r="N73" s="9">
        <f t="shared" si="14"/>
        <v>0</v>
      </c>
    </row>
    <row r="74" spans="1:14" ht="15" x14ac:dyDescent="0.2">
      <c r="A74" s="32"/>
      <c r="B74" s="27" t="s">
        <v>28</v>
      </c>
      <c r="C74" s="22"/>
      <c r="D74" s="22"/>
      <c r="E74" s="9"/>
      <c r="F74" s="28">
        <f>SUM(F59:F73)</f>
        <v>40918</v>
      </c>
      <c r="G74" s="28"/>
      <c r="H74" s="28">
        <f t="shared" ref="H74:N74" si="15">SUM(H59:H73)</f>
        <v>37215</v>
      </c>
      <c r="I74" s="28"/>
      <c r="J74" s="28">
        <f t="shared" si="15"/>
        <v>42243</v>
      </c>
      <c r="K74" s="28"/>
      <c r="L74" s="28">
        <f t="shared" si="15"/>
        <v>43787</v>
      </c>
      <c r="M74" s="28"/>
      <c r="N74" s="28">
        <f t="shared" si="15"/>
        <v>0</v>
      </c>
    </row>
    <row r="75" spans="1:14" ht="15" x14ac:dyDescent="0.2">
      <c r="A75" s="32"/>
      <c r="B75" s="27" t="s">
        <v>23</v>
      </c>
      <c r="C75" s="22"/>
      <c r="D75" s="22"/>
      <c r="E75" s="9"/>
      <c r="F75" s="28">
        <f>F74*0.103</f>
        <v>4214.5540000000001</v>
      </c>
      <c r="G75" s="28"/>
      <c r="H75" s="28">
        <f t="shared" ref="H75:N75" si="16">H74*0.103</f>
        <v>3833.145</v>
      </c>
      <c r="I75" s="28"/>
      <c r="J75" s="28">
        <f t="shared" si="16"/>
        <v>4351.0289999999995</v>
      </c>
      <c r="K75" s="28"/>
      <c r="L75" s="28">
        <f t="shared" si="16"/>
        <v>4510.0609999999997</v>
      </c>
      <c r="M75" s="28"/>
      <c r="N75" s="28">
        <f t="shared" si="16"/>
        <v>0</v>
      </c>
    </row>
    <row r="76" spans="1:14" ht="15" x14ac:dyDescent="0.2">
      <c r="A76" s="32"/>
      <c r="B76" s="25" t="s">
        <v>29</v>
      </c>
      <c r="C76" s="22"/>
      <c r="D76" s="22"/>
      <c r="E76" s="9"/>
      <c r="F76" s="28">
        <f>SUM(F74:F75)</f>
        <v>45132.554000000004</v>
      </c>
      <c r="G76" s="28"/>
      <c r="H76" s="28">
        <f t="shared" ref="H76:N76" si="17">SUM(H74:H75)</f>
        <v>41048.144999999997</v>
      </c>
      <c r="I76" s="28"/>
      <c r="J76" s="28">
        <f t="shared" si="17"/>
        <v>46594.029000000002</v>
      </c>
      <c r="K76" s="28"/>
      <c r="L76" s="28">
        <f t="shared" si="17"/>
        <v>48297.061000000002</v>
      </c>
      <c r="M76" s="28"/>
      <c r="N76" s="28">
        <f t="shared" si="17"/>
        <v>0</v>
      </c>
    </row>
    <row r="77" spans="1:14" ht="15" x14ac:dyDescent="0.2">
      <c r="A77" s="32"/>
      <c r="B77" s="24"/>
      <c r="C77" s="22"/>
      <c r="D77" s="22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ht="20.25" customHeight="1" x14ac:dyDescent="0.2">
      <c r="A78" s="20" t="s">
        <v>110</v>
      </c>
      <c r="B78" s="20" t="s">
        <v>111</v>
      </c>
      <c r="C78" s="4"/>
      <c r="D78" s="15"/>
      <c r="E78" s="5"/>
      <c r="F78" s="4"/>
      <c r="G78" s="4"/>
      <c r="H78" s="5"/>
      <c r="I78" s="5"/>
      <c r="J78" s="5"/>
      <c r="K78" s="5"/>
      <c r="L78" s="5"/>
      <c r="M78" s="5"/>
      <c r="N78" s="5"/>
    </row>
    <row r="79" spans="1:14" ht="15" x14ac:dyDescent="0.2">
      <c r="A79" s="32" t="s">
        <v>112</v>
      </c>
      <c r="B79" s="21" t="s">
        <v>54</v>
      </c>
      <c r="C79" s="22" t="s">
        <v>9</v>
      </c>
      <c r="D79" s="22">
        <v>3350</v>
      </c>
      <c r="E79" s="9">
        <v>22</v>
      </c>
      <c r="F79" s="9">
        <f t="shared" si="0"/>
        <v>73700</v>
      </c>
      <c r="G79" s="33">
        <v>35</v>
      </c>
      <c r="H79" s="9">
        <f t="shared" ref="H79:H96" si="18">D79*G79</f>
        <v>117250</v>
      </c>
      <c r="I79" s="9">
        <v>20</v>
      </c>
      <c r="J79" s="9">
        <f t="shared" ref="J79:J96" si="19">D79*I79</f>
        <v>67000</v>
      </c>
      <c r="K79" s="9">
        <v>10</v>
      </c>
      <c r="L79" s="9">
        <f t="shared" ref="L79:L96" si="20">D79*K79</f>
        <v>33500</v>
      </c>
      <c r="M79" s="9">
        <v>0</v>
      </c>
      <c r="N79" s="9">
        <f t="shared" ref="N79:N96" si="21">D79*M79</f>
        <v>0</v>
      </c>
    </row>
    <row r="80" spans="1:14" ht="15" x14ac:dyDescent="0.2">
      <c r="A80" s="32" t="s">
        <v>113</v>
      </c>
      <c r="B80" s="21" t="s">
        <v>55</v>
      </c>
      <c r="C80" s="22" t="s">
        <v>16</v>
      </c>
      <c r="D80" s="22">
        <v>27750</v>
      </c>
      <c r="E80" s="9">
        <v>0.5</v>
      </c>
      <c r="F80" s="9">
        <f t="shared" si="0"/>
        <v>13875</v>
      </c>
      <c r="G80" s="33">
        <v>0.3</v>
      </c>
      <c r="H80" s="9">
        <f t="shared" si="18"/>
        <v>8325</v>
      </c>
      <c r="I80" s="9">
        <v>0.3</v>
      </c>
      <c r="J80" s="9">
        <f t="shared" si="19"/>
        <v>8325</v>
      </c>
      <c r="K80" s="9">
        <v>0.5</v>
      </c>
      <c r="L80" s="9">
        <f t="shared" si="20"/>
        <v>13875</v>
      </c>
      <c r="M80" s="9">
        <v>0</v>
      </c>
      <c r="N80" s="9">
        <f t="shared" si="21"/>
        <v>0</v>
      </c>
    </row>
    <row r="81" spans="1:14" ht="15" x14ac:dyDescent="0.2">
      <c r="A81" s="32" t="s">
        <v>114</v>
      </c>
      <c r="B81" s="21" t="s">
        <v>57</v>
      </c>
      <c r="C81" s="22" t="s">
        <v>10</v>
      </c>
      <c r="D81" s="22">
        <v>11</v>
      </c>
      <c r="E81" s="9">
        <v>1000</v>
      </c>
      <c r="F81" s="9">
        <f t="shared" si="0"/>
        <v>11000</v>
      </c>
      <c r="G81" s="33">
        <v>900</v>
      </c>
      <c r="H81" s="9">
        <f t="shared" si="18"/>
        <v>9900</v>
      </c>
      <c r="I81" s="9">
        <v>550</v>
      </c>
      <c r="J81" s="9">
        <f t="shared" si="19"/>
        <v>6050</v>
      </c>
      <c r="K81" s="9">
        <v>700</v>
      </c>
      <c r="L81" s="9">
        <f t="shared" si="20"/>
        <v>7700</v>
      </c>
      <c r="M81" s="9">
        <v>0</v>
      </c>
      <c r="N81" s="9">
        <f t="shared" si="21"/>
        <v>0</v>
      </c>
    </row>
    <row r="82" spans="1:14" ht="15" x14ac:dyDescent="0.2">
      <c r="A82" s="32" t="s">
        <v>115</v>
      </c>
      <c r="B82" s="21" t="s">
        <v>130</v>
      </c>
      <c r="C82" s="22" t="s">
        <v>10</v>
      </c>
      <c r="D82" s="22">
        <v>11</v>
      </c>
      <c r="E82" s="9">
        <v>7500</v>
      </c>
      <c r="F82" s="9">
        <f t="shared" si="0"/>
        <v>82500</v>
      </c>
      <c r="G82" s="33">
        <v>5500</v>
      </c>
      <c r="H82" s="9">
        <f t="shared" si="18"/>
        <v>60500</v>
      </c>
      <c r="I82" s="9">
        <v>9300</v>
      </c>
      <c r="J82" s="9">
        <f t="shared" si="19"/>
        <v>102300</v>
      </c>
      <c r="K82" s="9">
        <v>5700</v>
      </c>
      <c r="L82" s="9">
        <f t="shared" si="20"/>
        <v>62700</v>
      </c>
      <c r="M82" s="9">
        <v>0</v>
      </c>
      <c r="N82" s="9">
        <f t="shared" si="21"/>
        <v>0</v>
      </c>
    </row>
    <row r="83" spans="1:14" ht="15" x14ac:dyDescent="0.2">
      <c r="A83" s="32" t="s">
        <v>116</v>
      </c>
      <c r="B83" s="21" t="s">
        <v>131</v>
      </c>
      <c r="C83" s="22" t="s">
        <v>10</v>
      </c>
      <c r="D83" s="22">
        <v>2</v>
      </c>
      <c r="E83" s="9">
        <v>6000</v>
      </c>
      <c r="F83" s="9">
        <f t="shared" si="0"/>
        <v>12000</v>
      </c>
      <c r="G83" s="33">
        <v>4900</v>
      </c>
      <c r="H83" s="9">
        <f t="shared" si="18"/>
        <v>9800</v>
      </c>
      <c r="I83" s="9">
        <v>5700</v>
      </c>
      <c r="J83" s="9">
        <f t="shared" si="19"/>
        <v>11400</v>
      </c>
      <c r="K83" s="9">
        <v>4825</v>
      </c>
      <c r="L83" s="9">
        <f t="shared" si="20"/>
        <v>9650</v>
      </c>
      <c r="M83" s="9">
        <v>0</v>
      </c>
      <c r="N83" s="9">
        <f t="shared" si="21"/>
        <v>0</v>
      </c>
    </row>
    <row r="84" spans="1:14" ht="15" x14ac:dyDescent="0.2">
      <c r="A84" s="32" t="s">
        <v>117</v>
      </c>
      <c r="B84" s="21" t="s">
        <v>132</v>
      </c>
      <c r="C84" s="22" t="s">
        <v>14</v>
      </c>
      <c r="D84" s="22">
        <v>15</v>
      </c>
      <c r="E84" s="9">
        <v>400</v>
      </c>
      <c r="F84" s="9">
        <f t="shared" si="0"/>
        <v>6000</v>
      </c>
      <c r="G84" s="33">
        <v>200</v>
      </c>
      <c r="H84" s="9">
        <f t="shared" si="18"/>
        <v>3000</v>
      </c>
      <c r="I84" s="9">
        <v>400</v>
      </c>
      <c r="J84" s="9">
        <f t="shared" si="19"/>
        <v>6000</v>
      </c>
      <c r="K84" s="9">
        <v>275</v>
      </c>
      <c r="L84" s="9">
        <f t="shared" si="20"/>
        <v>4125</v>
      </c>
      <c r="M84" s="9">
        <v>0</v>
      </c>
      <c r="N84" s="9">
        <f t="shared" si="21"/>
        <v>0</v>
      </c>
    </row>
    <row r="85" spans="1:14" ht="15" x14ac:dyDescent="0.2">
      <c r="A85" s="32" t="s">
        <v>118</v>
      </c>
      <c r="B85" s="21" t="s">
        <v>133</v>
      </c>
      <c r="C85" s="22" t="s">
        <v>10</v>
      </c>
      <c r="D85" s="22">
        <v>2</v>
      </c>
      <c r="E85" s="9">
        <v>2500</v>
      </c>
      <c r="F85" s="9">
        <f t="shared" si="0"/>
        <v>5000</v>
      </c>
      <c r="G85" s="33">
        <v>1200</v>
      </c>
      <c r="H85" s="9">
        <f t="shared" si="18"/>
        <v>2400</v>
      </c>
      <c r="I85" s="9">
        <v>1400</v>
      </c>
      <c r="J85" s="9">
        <f t="shared" si="19"/>
        <v>2800</v>
      </c>
      <c r="K85" s="9">
        <v>1875</v>
      </c>
      <c r="L85" s="9">
        <f t="shared" si="20"/>
        <v>3750</v>
      </c>
      <c r="M85" s="9">
        <v>0</v>
      </c>
      <c r="N85" s="9">
        <f t="shared" si="21"/>
        <v>0</v>
      </c>
    </row>
    <row r="86" spans="1:14" ht="15" x14ac:dyDescent="0.2">
      <c r="A86" s="32" t="s">
        <v>119</v>
      </c>
      <c r="B86" s="29" t="s">
        <v>103</v>
      </c>
      <c r="C86" s="22" t="s">
        <v>10</v>
      </c>
      <c r="D86" s="22">
        <v>12</v>
      </c>
      <c r="E86" s="9">
        <v>3000</v>
      </c>
      <c r="F86" s="9">
        <f t="shared" si="0"/>
        <v>36000</v>
      </c>
      <c r="G86" s="33">
        <v>1200</v>
      </c>
      <c r="H86" s="9">
        <f t="shared" si="18"/>
        <v>14400</v>
      </c>
      <c r="I86" s="9">
        <v>1500</v>
      </c>
      <c r="J86" s="9">
        <f t="shared" si="19"/>
        <v>18000</v>
      </c>
      <c r="K86" s="9">
        <v>1975</v>
      </c>
      <c r="L86" s="9">
        <f t="shared" si="20"/>
        <v>23700</v>
      </c>
      <c r="M86" s="9">
        <v>0</v>
      </c>
      <c r="N86" s="9">
        <f t="shared" si="21"/>
        <v>0</v>
      </c>
    </row>
    <row r="87" spans="1:14" ht="15" x14ac:dyDescent="0.2">
      <c r="A87" s="32" t="s">
        <v>120</v>
      </c>
      <c r="B87" s="29" t="s">
        <v>134</v>
      </c>
      <c r="C87" s="22" t="s">
        <v>10</v>
      </c>
      <c r="D87" s="22">
        <v>2</v>
      </c>
      <c r="E87" s="9">
        <v>8000</v>
      </c>
      <c r="F87" s="9">
        <f t="shared" ref="F87:F96" si="22">D87*E87</f>
        <v>16000</v>
      </c>
      <c r="G87" s="33">
        <v>5700</v>
      </c>
      <c r="H87" s="9">
        <f t="shared" si="18"/>
        <v>11400</v>
      </c>
      <c r="I87" s="9">
        <v>6750</v>
      </c>
      <c r="J87" s="9">
        <f t="shared" si="19"/>
        <v>13500</v>
      </c>
      <c r="K87" s="9">
        <v>4750</v>
      </c>
      <c r="L87" s="9">
        <f t="shared" si="20"/>
        <v>9500</v>
      </c>
      <c r="M87" s="9">
        <v>0</v>
      </c>
      <c r="N87" s="9">
        <f t="shared" si="21"/>
        <v>0</v>
      </c>
    </row>
    <row r="88" spans="1:14" ht="15" x14ac:dyDescent="0.2">
      <c r="A88" s="32" t="s">
        <v>121</v>
      </c>
      <c r="B88" s="29" t="s">
        <v>135</v>
      </c>
      <c r="C88" s="22" t="s">
        <v>15</v>
      </c>
      <c r="D88" s="22">
        <v>1</v>
      </c>
      <c r="E88" s="9">
        <v>1000</v>
      </c>
      <c r="F88" s="9">
        <f t="shared" si="22"/>
        <v>1000</v>
      </c>
      <c r="G88" s="33">
        <v>25000</v>
      </c>
      <c r="H88" s="9">
        <f t="shared" si="18"/>
        <v>25000</v>
      </c>
      <c r="I88" s="9">
        <v>550</v>
      </c>
      <c r="J88" s="9">
        <f t="shared" si="19"/>
        <v>550</v>
      </c>
      <c r="K88" s="9">
        <v>500</v>
      </c>
      <c r="L88" s="9">
        <f t="shared" si="20"/>
        <v>500</v>
      </c>
      <c r="M88" s="9">
        <v>0</v>
      </c>
      <c r="N88" s="9">
        <f t="shared" si="21"/>
        <v>0</v>
      </c>
    </row>
    <row r="89" spans="1:14" ht="15" x14ac:dyDescent="0.2">
      <c r="A89" s="32" t="s">
        <v>122</v>
      </c>
      <c r="B89" s="29" t="s">
        <v>147</v>
      </c>
      <c r="C89" s="22" t="s">
        <v>15</v>
      </c>
      <c r="D89" s="22">
        <v>1</v>
      </c>
      <c r="E89" s="9">
        <v>30000</v>
      </c>
      <c r="F89" s="9">
        <f t="shared" si="22"/>
        <v>30000</v>
      </c>
      <c r="G89" s="33">
        <v>1000</v>
      </c>
      <c r="H89" s="9">
        <f t="shared" si="18"/>
        <v>1000</v>
      </c>
      <c r="I89" s="9">
        <v>25000</v>
      </c>
      <c r="J89" s="9">
        <f t="shared" si="19"/>
        <v>25000</v>
      </c>
      <c r="K89" s="9">
        <v>87000</v>
      </c>
      <c r="L89" s="9">
        <f t="shared" si="20"/>
        <v>87000</v>
      </c>
      <c r="M89" s="9">
        <v>0</v>
      </c>
      <c r="N89" s="9">
        <f t="shared" si="21"/>
        <v>0</v>
      </c>
    </row>
    <row r="90" spans="1:14" ht="15" x14ac:dyDescent="0.2">
      <c r="A90" s="32" t="s">
        <v>123</v>
      </c>
      <c r="B90" s="29" t="s">
        <v>136</v>
      </c>
      <c r="C90" s="22" t="s">
        <v>9</v>
      </c>
      <c r="D90" s="22">
        <v>2700</v>
      </c>
      <c r="E90" s="9">
        <v>60</v>
      </c>
      <c r="F90" s="9">
        <f t="shared" si="22"/>
        <v>162000</v>
      </c>
      <c r="G90" s="33">
        <v>45</v>
      </c>
      <c r="H90" s="9">
        <f t="shared" si="18"/>
        <v>121500</v>
      </c>
      <c r="I90" s="9">
        <v>70</v>
      </c>
      <c r="J90" s="9">
        <f t="shared" si="19"/>
        <v>189000</v>
      </c>
      <c r="K90" s="9">
        <v>50</v>
      </c>
      <c r="L90" s="9">
        <f t="shared" si="20"/>
        <v>135000</v>
      </c>
      <c r="M90" s="9">
        <v>0</v>
      </c>
      <c r="N90" s="9">
        <f t="shared" si="21"/>
        <v>0</v>
      </c>
    </row>
    <row r="91" spans="1:14" ht="15" x14ac:dyDescent="0.2">
      <c r="A91" s="32" t="s">
        <v>124</v>
      </c>
      <c r="B91" s="29" t="s">
        <v>137</v>
      </c>
      <c r="C91" s="22" t="s">
        <v>14</v>
      </c>
      <c r="D91" s="22">
        <v>2172</v>
      </c>
      <c r="E91" s="9">
        <v>135</v>
      </c>
      <c r="F91" s="9">
        <f t="shared" si="22"/>
        <v>293220</v>
      </c>
      <c r="G91" s="33">
        <v>99</v>
      </c>
      <c r="H91" s="9">
        <f t="shared" si="18"/>
        <v>215028</v>
      </c>
      <c r="I91" s="9">
        <v>110</v>
      </c>
      <c r="J91" s="9">
        <f t="shared" si="19"/>
        <v>238920</v>
      </c>
      <c r="K91" s="9">
        <v>115</v>
      </c>
      <c r="L91" s="9">
        <f t="shared" si="20"/>
        <v>249780</v>
      </c>
      <c r="M91" s="9">
        <v>0</v>
      </c>
      <c r="N91" s="9">
        <f t="shared" si="21"/>
        <v>0</v>
      </c>
    </row>
    <row r="92" spans="1:14" ht="15" x14ac:dyDescent="0.2">
      <c r="A92" s="32" t="s">
        <v>125</v>
      </c>
      <c r="B92" s="29" t="s">
        <v>138</v>
      </c>
      <c r="C92" s="22" t="s">
        <v>14</v>
      </c>
      <c r="D92" s="22">
        <v>127</v>
      </c>
      <c r="E92" s="9">
        <v>150</v>
      </c>
      <c r="F92" s="9">
        <f t="shared" si="22"/>
        <v>19050</v>
      </c>
      <c r="G92" s="33">
        <v>99</v>
      </c>
      <c r="H92" s="9">
        <f t="shared" si="18"/>
        <v>12573</v>
      </c>
      <c r="I92" s="9">
        <v>133</v>
      </c>
      <c r="J92" s="9">
        <f t="shared" si="19"/>
        <v>16891</v>
      </c>
      <c r="K92" s="9">
        <v>115</v>
      </c>
      <c r="L92" s="9">
        <f t="shared" si="20"/>
        <v>14605</v>
      </c>
      <c r="M92" s="9">
        <v>0</v>
      </c>
      <c r="N92" s="9">
        <f t="shared" si="21"/>
        <v>0</v>
      </c>
    </row>
    <row r="93" spans="1:14" ht="15" x14ac:dyDescent="0.2">
      <c r="A93" s="32" t="s">
        <v>126</v>
      </c>
      <c r="B93" s="29" t="s">
        <v>60</v>
      </c>
      <c r="C93" s="22" t="s">
        <v>14</v>
      </c>
      <c r="D93" s="22">
        <v>3084</v>
      </c>
      <c r="E93" s="9">
        <v>4</v>
      </c>
      <c r="F93" s="9">
        <f t="shared" si="22"/>
        <v>12336</v>
      </c>
      <c r="G93" s="33">
        <v>2</v>
      </c>
      <c r="H93" s="9">
        <f t="shared" si="18"/>
        <v>6168</v>
      </c>
      <c r="I93" s="9">
        <v>10</v>
      </c>
      <c r="J93" s="9">
        <f t="shared" si="19"/>
        <v>30840</v>
      </c>
      <c r="K93" s="9">
        <v>3.5</v>
      </c>
      <c r="L93" s="9">
        <f t="shared" si="20"/>
        <v>10794</v>
      </c>
      <c r="M93" s="9">
        <v>0</v>
      </c>
      <c r="N93" s="9">
        <f t="shared" si="21"/>
        <v>0</v>
      </c>
    </row>
    <row r="94" spans="1:14" ht="15" x14ac:dyDescent="0.2">
      <c r="A94" s="32" t="s">
        <v>127</v>
      </c>
      <c r="B94" s="29" t="s">
        <v>139</v>
      </c>
      <c r="C94" s="22" t="s">
        <v>14</v>
      </c>
      <c r="D94" s="22">
        <v>710</v>
      </c>
      <c r="E94" s="9">
        <v>100</v>
      </c>
      <c r="F94" s="9">
        <f t="shared" si="22"/>
        <v>71000</v>
      </c>
      <c r="G94" s="33">
        <v>225</v>
      </c>
      <c r="H94" s="9">
        <f t="shared" si="18"/>
        <v>159750</v>
      </c>
      <c r="I94" s="9">
        <v>225</v>
      </c>
      <c r="J94" s="9">
        <f t="shared" si="19"/>
        <v>159750</v>
      </c>
      <c r="K94" s="9">
        <v>177</v>
      </c>
      <c r="L94" s="9">
        <f t="shared" si="20"/>
        <v>125670</v>
      </c>
      <c r="M94" s="9">
        <v>0</v>
      </c>
      <c r="N94" s="9">
        <f t="shared" si="21"/>
        <v>0</v>
      </c>
    </row>
    <row r="95" spans="1:14" ht="15" x14ac:dyDescent="0.2">
      <c r="A95" s="32" t="s">
        <v>128</v>
      </c>
      <c r="B95" s="29" t="s">
        <v>140</v>
      </c>
      <c r="C95" s="22" t="s">
        <v>14</v>
      </c>
      <c r="D95" s="22">
        <v>75</v>
      </c>
      <c r="E95" s="9">
        <v>135</v>
      </c>
      <c r="F95" s="9">
        <f t="shared" si="22"/>
        <v>10125</v>
      </c>
      <c r="G95" s="33">
        <v>250</v>
      </c>
      <c r="H95" s="9">
        <f t="shared" si="18"/>
        <v>18750</v>
      </c>
      <c r="I95" s="9">
        <v>260</v>
      </c>
      <c r="J95" s="9">
        <f t="shared" si="19"/>
        <v>19500</v>
      </c>
      <c r="K95" s="9">
        <v>215</v>
      </c>
      <c r="L95" s="9">
        <f t="shared" si="20"/>
        <v>16125</v>
      </c>
      <c r="M95" s="9">
        <v>0</v>
      </c>
      <c r="N95" s="9">
        <f t="shared" si="21"/>
        <v>0</v>
      </c>
    </row>
    <row r="96" spans="1:14" ht="15" x14ac:dyDescent="0.2">
      <c r="A96" s="32" t="s">
        <v>129</v>
      </c>
      <c r="B96" s="29" t="s">
        <v>141</v>
      </c>
      <c r="C96" s="22" t="s">
        <v>10</v>
      </c>
      <c r="D96" s="22">
        <v>64</v>
      </c>
      <c r="E96" s="9">
        <v>1000</v>
      </c>
      <c r="F96" s="9">
        <f t="shared" si="22"/>
        <v>64000</v>
      </c>
      <c r="G96" s="33">
        <v>100</v>
      </c>
      <c r="H96" s="9">
        <f t="shared" si="18"/>
        <v>6400</v>
      </c>
      <c r="I96" s="9">
        <v>1700</v>
      </c>
      <c r="J96" s="9">
        <f t="shared" si="19"/>
        <v>108800</v>
      </c>
      <c r="K96" s="9">
        <v>900</v>
      </c>
      <c r="L96" s="9">
        <f t="shared" si="20"/>
        <v>57600</v>
      </c>
      <c r="M96" s="9">
        <v>0</v>
      </c>
      <c r="N96" s="9">
        <f t="shared" si="21"/>
        <v>0</v>
      </c>
    </row>
    <row r="97" spans="1:14" x14ac:dyDescent="0.2">
      <c r="A97" s="26"/>
      <c r="B97" s="27" t="s">
        <v>28</v>
      </c>
      <c r="C97" s="22"/>
      <c r="D97" s="22"/>
      <c r="E97" s="9"/>
      <c r="F97" s="28">
        <f>SUM(F79:F96)</f>
        <v>918806</v>
      </c>
      <c r="G97" s="9"/>
      <c r="H97" s="28">
        <f>SUM(H79:H96)</f>
        <v>803144</v>
      </c>
      <c r="I97" s="28"/>
      <c r="J97" s="28">
        <f t="shared" ref="J97" si="23">SUM(J79:J96)</f>
        <v>1024626</v>
      </c>
      <c r="K97" s="28"/>
      <c r="L97" s="28">
        <f t="shared" ref="L97" si="24">SUM(L79:L96)</f>
        <v>865574</v>
      </c>
      <c r="M97" s="28"/>
      <c r="N97" s="28">
        <f t="shared" ref="N97" si="25">SUM(N79:N96)</f>
        <v>0</v>
      </c>
    </row>
    <row r="98" spans="1:14" x14ac:dyDescent="0.2">
      <c r="A98" s="26"/>
      <c r="B98" s="27" t="s">
        <v>23</v>
      </c>
      <c r="C98" s="22"/>
      <c r="D98" s="22"/>
      <c r="E98" s="9"/>
      <c r="F98" s="28">
        <f>F97*0.103</f>
        <v>94637.017999999996</v>
      </c>
      <c r="G98" s="28"/>
      <c r="H98" s="28">
        <f t="shared" ref="H98:N98" si="26">H97*0.103</f>
        <v>82723.831999999995</v>
      </c>
      <c r="I98" s="28"/>
      <c r="J98" s="28">
        <f t="shared" si="26"/>
        <v>105536.47799999999</v>
      </c>
      <c r="K98" s="28"/>
      <c r="L98" s="28">
        <f t="shared" si="26"/>
        <v>89154.121999999988</v>
      </c>
      <c r="M98" s="28"/>
      <c r="N98" s="28">
        <f t="shared" si="26"/>
        <v>0</v>
      </c>
    </row>
    <row r="99" spans="1:14" x14ac:dyDescent="0.2">
      <c r="A99" s="26"/>
      <c r="B99" s="25" t="s">
        <v>29</v>
      </c>
      <c r="C99" s="22"/>
      <c r="D99" s="22"/>
      <c r="E99" s="9"/>
      <c r="F99" s="28">
        <f>SUM(F97:F98)</f>
        <v>1013443.018</v>
      </c>
      <c r="G99" s="9"/>
      <c r="H99" s="28">
        <f>SUM(H97:H98)</f>
        <v>885867.83199999994</v>
      </c>
      <c r="I99" s="9"/>
      <c r="J99" s="28">
        <f>SUM(J97:J98)</f>
        <v>1130162.4779999999</v>
      </c>
      <c r="K99" s="28"/>
      <c r="L99" s="28">
        <f t="shared" ref="L99:N99" si="27">SUM(L97:L98)</f>
        <v>954728.12199999997</v>
      </c>
      <c r="M99" s="28"/>
      <c r="N99" s="28">
        <f t="shared" si="27"/>
        <v>0</v>
      </c>
    </row>
    <row r="100" spans="1:14" x14ac:dyDescent="0.2">
      <c r="A100" s="26"/>
      <c r="B100" s="21"/>
      <c r="C100" s="22"/>
      <c r="D100" s="22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2">
      <c r="A101" s="26"/>
      <c r="B101" s="21"/>
      <c r="C101" s="22"/>
      <c r="D101" s="22"/>
      <c r="E101" s="9"/>
      <c r="F101" s="18"/>
      <c r="G101" s="9"/>
      <c r="H101" s="9"/>
      <c r="I101" s="9"/>
      <c r="J101" s="9"/>
      <c r="K101" s="9"/>
      <c r="L101" s="9"/>
      <c r="M101" s="9"/>
      <c r="N101" s="9"/>
    </row>
    <row r="102" spans="1:14" x14ac:dyDescent="0.2">
      <c r="A102" s="3"/>
      <c r="B102" s="11" t="s">
        <v>30</v>
      </c>
      <c r="C102" s="11"/>
      <c r="D102" s="16"/>
      <c r="E102" s="10"/>
      <c r="F102" s="18">
        <f>F54+F74+F97</f>
        <v>1877402</v>
      </c>
      <c r="G102" s="18"/>
      <c r="H102" s="18">
        <f>H54+H97+H74</f>
        <v>1667959</v>
      </c>
      <c r="I102" s="18"/>
      <c r="J102" s="18">
        <f t="shared" ref="J102:N102" si="28">J54+J97+J74</f>
        <v>1839751.5</v>
      </c>
      <c r="K102" s="18"/>
      <c r="L102" s="18">
        <f t="shared" si="28"/>
        <v>2001841</v>
      </c>
      <c r="M102" s="18"/>
      <c r="N102" s="18">
        <f t="shared" si="28"/>
        <v>0</v>
      </c>
    </row>
    <row r="103" spans="1:14" x14ac:dyDescent="0.2">
      <c r="A103" s="3"/>
      <c r="B103" s="11" t="s">
        <v>23</v>
      </c>
      <c r="C103" s="11"/>
      <c r="D103" s="16"/>
      <c r="E103" s="10"/>
      <c r="F103" s="18">
        <f>F55+F75+F98</f>
        <v>193372.40599999999</v>
      </c>
      <c r="G103" s="18"/>
      <c r="H103" s="18">
        <f t="shared" ref="H103:N103" si="29">H55+H75+H98</f>
        <v>171799.777</v>
      </c>
      <c r="I103" s="18"/>
      <c r="J103" s="18">
        <f t="shared" si="29"/>
        <v>189494.40449999998</v>
      </c>
      <c r="K103" s="18"/>
      <c r="L103" s="18">
        <f t="shared" si="29"/>
        <v>206189.62299999996</v>
      </c>
      <c r="M103" s="18"/>
      <c r="N103" s="18">
        <f t="shared" si="29"/>
        <v>0</v>
      </c>
    </row>
    <row r="104" spans="1:14" x14ac:dyDescent="0.2">
      <c r="A104" s="3"/>
      <c r="B104" s="11" t="s">
        <v>63</v>
      </c>
      <c r="C104" s="11"/>
      <c r="D104" s="16"/>
      <c r="E104" s="10"/>
      <c r="F104" s="18">
        <f>SUM(F102*0.2)</f>
        <v>375480.4</v>
      </c>
      <c r="G104" s="18"/>
      <c r="H104" s="18">
        <f t="shared" ref="H104:N104" si="30">SUM(H102*0.2)</f>
        <v>333591.80000000005</v>
      </c>
      <c r="I104" s="18"/>
      <c r="J104" s="18">
        <f t="shared" si="30"/>
        <v>367950.30000000005</v>
      </c>
      <c r="K104" s="18"/>
      <c r="L104" s="18">
        <f t="shared" si="30"/>
        <v>400368.2</v>
      </c>
      <c r="M104" s="18"/>
      <c r="N104" s="18">
        <f t="shared" si="30"/>
        <v>0</v>
      </c>
    </row>
    <row r="105" spans="1:14" x14ac:dyDescent="0.2">
      <c r="A105" s="3"/>
      <c r="B105" s="11"/>
      <c r="C105" s="11"/>
      <c r="D105" s="16"/>
      <c r="E105" s="10"/>
      <c r="F105" s="18"/>
      <c r="G105" s="10"/>
      <c r="H105" s="10"/>
      <c r="I105" s="10"/>
      <c r="J105" s="10"/>
      <c r="K105" s="10"/>
      <c r="L105" s="10"/>
      <c r="M105" s="10"/>
      <c r="N105" s="10"/>
    </row>
    <row r="106" spans="1:14" x14ac:dyDescent="0.2">
      <c r="A106" s="3"/>
      <c r="B106" s="11" t="s">
        <v>61</v>
      </c>
      <c r="C106" s="11"/>
      <c r="D106" s="16"/>
      <c r="E106" s="10"/>
      <c r="F106" s="18">
        <f>SUM(F102:F104)</f>
        <v>2446254.8059999999</v>
      </c>
      <c r="G106" s="18"/>
      <c r="H106" s="18">
        <f t="shared" ref="H106:N106" si="31">SUM(H102:H104)</f>
        <v>2173350.577</v>
      </c>
      <c r="I106" s="18"/>
      <c r="J106" s="18">
        <f t="shared" si="31"/>
        <v>2397196.2045</v>
      </c>
      <c r="K106" s="18"/>
      <c r="L106" s="18">
        <f t="shared" si="31"/>
        <v>2608398.8230000003</v>
      </c>
      <c r="M106" s="18"/>
      <c r="N106" s="18">
        <f t="shared" si="31"/>
        <v>0</v>
      </c>
    </row>
    <row r="115" spans="6:6" x14ac:dyDescent="0.2">
      <c r="F115" s="17"/>
    </row>
  </sheetData>
  <mergeCells count="5">
    <mergeCell ref="E5:F6"/>
    <mergeCell ref="I5:J6"/>
    <mergeCell ref="G5:H6"/>
    <mergeCell ref="K5:L6"/>
    <mergeCell ref="M5:N6"/>
  </mergeCells>
  <phoneticPr fontId="26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Sheet2!$A$2:$A$12</xm:f>
          </x14:formula1>
          <xm:sqref>C58 C8:C53 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1"/>
  </cols>
  <sheetData>
    <row r="1" spans="1:1" x14ac:dyDescent="0.2">
      <c r="A1" s="2" t="s">
        <v>7</v>
      </c>
    </row>
    <row r="2" spans="1:1" x14ac:dyDescent="0.2">
      <c r="A2" s="2" t="s">
        <v>8</v>
      </c>
    </row>
    <row r="3" spans="1:1" x14ac:dyDescent="0.2">
      <c r="A3" s="2" t="s">
        <v>9</v>
      </c>
    </row>
    <row r="4" spans="1:1" x14ac:dyDescent="0.2">
      <c r="A4" s="2" t="s">
        <v>10</v>
      </c>
    </row>
    <row r="5" spans="1:1" x14ac:dyDescent="0.2">
      <c r="A5" s="2" t="s">
        <v>11</v>
      </c>
    </row>
    <row r="6" spans="1:1" x14ac:dyDescent="0.2">
      <c r="A6" s="2" t="s">
        <v>12</v>
      </c>
    </row>
    <row r="7" spans="1:1" x14ac:dyDescent="0.2">
      <c r="A7" s="2" t="s">
        <v>13</v>
      </c>
    </row>
    <row r="8" spans="1:1" x14ac:dyDescent="0.2">
      <c r="A8" s="2" t="s">
        <v>14</v>
      </c>
    </row>
    <row r="9" spans="1:1" x14ac:dyDescent="0.2">
      <c r="A9" s="2" t="s">
        <v>15</v>
      </c>
    </row>
    <row r="10" spans="1:1" x14ac:dyDescent="0.2">
      <c r="A10" s="2" t="s">
        <v>16</v>
      </c>
    </row>
    <row r="11" spans="1:1" x14ac:dyDescent="0.2">
      <c r="A11" s="2" t="s">
        <v>17</v>
      </c>
    </row>
    <row r="12" spans="1:1" x14ac:dyDescent="0.2">
      <c r="A12" s="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17052BE8C22488E510C603C6BF4FC" ma:contentTypeVersion="11" ma:contentTypeDescription="Create a new document." ma:contentTypeScope="" ma:versionID="262cca98cc6908c6e450ad01e385b976">
  <xsd:schema xmlns:xsd="http://www.w3.org/2001/XMLSchema" xmlns:xs="http://www.w3.org/2001/XMLSchema" xmlns:p="http://schemas.microsoft.com/office/2006/metadata/properties" xmlns:ns3="20d6a4c1-a12c-4e1c-99f7-723bbd9e4256" xmlns:ns4="9eb78b25-82e8-47e3-ad23-bef1c99cfd10" targetNamespace="http://schemas.microsoft.com/office/2006/metadata/properties" ma:root="true" ma:fieldsID="7289303d1d7ccc210941e327ccdce802" ns3:_="" ns4:_="">
    <xsd:import namespace="20d6a4c1-a12c-4e1c-99f7-723bbd9e4256"/>
    <xsd:import namespace="9eb78b25-82e8-47e3-ad23-bef1c99cfd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a4c1-a12c-4e1c-99f7-723bbd9e4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78b25-82e8-47e3-ad23-bef1c99cf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A91C6-5F36-4DE1-9E75-D6672065F5C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0d6a4c1-a12c-4e1c-99f7-723bbd9e4256"/>
    <ds:schemaRef ds:uri="http://schemas.openxmlformats.org/package/2006/metadata/core-properties"/>
    <ds:schemaRef ds:uri="9eb78b25-82e8-47e3-ad23-bef1c99cfd1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4D181E-28B7-45EE-933C-B9EFD06F2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58D0D5-4A06-405B-85AD-F3F6839D5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a4c1-a12c-4e1c-99f7-723bbd9e4256"/>
    <ds:schemaRef ds:uri="9eb78b25-82e8-47e3-ad23-bef1c99cf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Prussen, Kari</dc:creator>
  <cp:lastModifiedBy>Rowden II, Stan</cp:lastModifiedBy>
  <dcterms:created xsi:type="dcterms:W3CDTF">2020-03-26T23:05:44Z</dcterms:created>
  <dcterms:modified xsi:type="dcterms:W3CDTF">2024-12-06T18:12:00Z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0x0101009CB17052BE8C22488E510C603C6BF4FC</vt:lpwstr>
  </property>
</Properties>
</file>