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Bids and Specs, Formal\2024 Sealed Bids\ES24-0178F - SW S 38th and Tyler Pervious Concrete Repair\"/>
    </mc:Choice>
  </mc:AlternateContent>
  <xr:revisionPtr revIDLastSave="0" documentId="8_{ED0BCF9D-9B1A-4AFF-9D2D-B76E27050495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9" i="1"/>
  <c r="T42" i="1" l="1"/>
  <c r="T43" i="1"/>
  <c r="T44" i="1"/>
  <c r="T45" i="1"/>
  <c r="T46" i="1"/>
  <c r="T47" i="1"/>
  <c r="T48" i="1"/>
  <c r="T49" i="1"/>
  <c r="T50" i="1"/>
  <c r="T51" i="1"/>
  <c r="T52" i="1"/>
  <c r="T53" i="1"/>
  <c r="T54" i="1"/>
  <c r="T41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9" i="1"/>
  <c r="T55" i="1" l="1"/>
  <c r="T56" i="1" s="1"/>
  <c r="T37" i="1"/>
  <c r="R36" i="1"/>
  <c r="R35" i="1"/>
  <c r="P36" i="1"/>
  <c r="P35" i="1"/>
  <c r="N36" i="1"/>
  <c r="N35" i="1"/>
  <c r="L41" i="1"/>
  <c r="L42" i="1"/>
  <c r="L43" i="1"/>
  <c r="L44" i="1"/>
  <c r="L45" i="1"/>
  <c r="L46" i="1"/>
  <c r="L36" i="1"/>
  <c r="H36" i="1" s="1"/>
  <c r="L35" i="1"/>
  <c r="F35" i="1"/>
  <c r="F36" i="1"/>
  <c r="F29" i="1"/>
  <c r="F21" i="1"/>
  <c r="F13" i="1"/>
  <c r="F9" i="1"/>
  <c r="L9" i="1"/>
  <c r="N9" i="1"/>
  <c r="P9" i="1"/>
  <c r="R9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34" i="1"/>
  <c r="R33" i="1"/>
  <c r="R32" i="1"/>
  <c r="R31" i="1"/>
  <c r="R30" i="1"/>
  <c r="R28" i="1"/>
  <c r="R27" i="1"/>
  <c r="R26" i="1"/>
  <c r="R25" i="1"/>
  <c r="R24" i="1"/>
  <c r="R23" i="1"/>
  <c r="R22" i="1"/>
  <c r="R20" i="1"/>
  <c r="R19" i="1"/>
  <c r="R18" i="1"/>
  <c r="R17" i="1"/>
  <c r="R16" i="1"/>
  <c r="R15" i="1"/>
  <c r="R14" i="1"/>
  <c r="R12" i="1"/>
  <c r="R11" i="1"/>
  <c r="R10" i="1"/>
  <c r="N42" i="1"/>
  <c r="N43" i="1"/>
  <c r="N44" i="1"/>
  <c r="N45" i="1"/>
  <c r="P10" i="1"/>
  <c r="P11" i="1"/>
  <c r="P12" i="1"/>
  <c r="P14" i="1"/>
  <c r="P15" i="1"/>
  <c r="P16" i="1"/>
  <c r="P17" i="1"/>
  <c r="P18" i="1"/>
  <c r="P19" i="1"/>
  <c r="P20" i="1"/>
  <c r="P22" i="1"/>
  <c r="P23" i="1"/>
  <c r="P24" i="1"/>
  <c r="P25" i="1"/>
  <c r="P26" i="1"/>
  <c r="P27" i="1"/>
  <c r="P28" i="1"/>
  <c r="P30" i="1"/>
  <c r="P31" i="1"/>
  <c r="P32" i="1"/>
  <c r="P33" i="1"/>
  <c r="P34" i="1"/>
  <c r="P45" i="1"/>
  <c r="P47" i="1"/>
  <c r="P50" i="1"/>
  <c r="P51" i="1"/>
  <c r="P52" i="1"/>
  <c r="P53" i="1"/>
  <c r="P54" i="1"/>
  <c r="L22" i="1"/>
  <c r="L23" i="1"/>
  <c r="L24" i="1"/>
  <c r="L25" i="1"/>
  <c r="L26" i="1"/>
  <c r="L27" i="1"/>
  <c r="L28" i="1"/>
  <c r="H28" i="1" s="1"/>
  <c r="L30" i="1"/>
  <c r="L31" i="1"/>
  <c r="L32" i="1"/>
  <c r="L33" i="1"/>
  <c r="L34" i="1"/>
  <c r="L47" i="1"/>
  <c r="L50" i="1"/>
  <c r="L51" i="1"/>
  <c r="H51" i="1" s="1"/>
  <c r="L52" i="1"/>
  <c r="H52" i="1" s="1"/>
  <c r="L53" i="1"/>
  <c r="L54" i="1"/>
  <c r="L10" i="1"/>
  <c r="L11" i="1"/>
  <c r="L12" i="1"/>
  <c r="L14" i="1"/>
  <c r="L15" i="1"/>
  <c r="L16" i="1"/>
  <c r="H16" i="1" s="1"/>
  <c r="L17" i="1"/>
  <c r="L18" i="1"/>
  <c r="L19" i="1"/>
  <c r="L20" i="1"/>
  <c r="N29" i="1"/>
  <c r="N30" i="1"/>
  <c r="N31" i="1"/>
  <c r="N32" i="1"/>
  <c r="N33" i="1"/>
  <c r="N34" i="1"/>
  <c r="N47" i="1"/>
  <c r="N50" i="1"/>
  <c r="N51" i="1"/>
  <c r="N52" i="1"/>
  <c r="N53" i="1"/>
  <c r="N54" i="1"/>
  <c r="N10" i="1"/>
  <c r="N11" i="1"/>
  <c r="N12" i="1"/>
  <c r="N14" i="1"/>
  <c r="N15" i="1"/>
  <c r="N16" i="1"/>
  <c r="N17" i="1"/>
  <c r="N18" i="1"/>
  <c r="N19" i="1"/>
  <c r="N20" i="1"/>
  <c r="N22" i="1"/>
  <c r="N23" i="1"/>
  <c r="N24" i="1"/>
  <c r="N25" i="1"/>
  <c r="N26" i="1"/>
  <c r="N27" i="1"/>
  <c r="N28" i="1"/>
  <c r="F24" i="1"/>
  <c r="I24" i="1" s="1"/>
  <c r="F25" i="1"/>
  <c r="I25" i="1" s="1"/>
  <c r="F26" i="1"/>
  <c r="I26" i="1" s="1"/>
  <c r="F27" i="1"/>
  <c r="F28" i="1"/>
  <c r="F30" i="1"/>
  <c r="I30" i="1" s="1"/>
  <c r="F31" i="1"/>
  <c r="I31" i="1" s="1"/>
  <c r="F32" i="1"/>
  <c r="I32" i="1" s="1"/>
  <c r="F33" i="1"/>
  <c r="I33" i="1" s="1"/>
  <c r="F34" i="1"/>
  <c r="I34" i="1" s="1"/>
  <c r="F45" i="1"/>
  <c r="I45" i="1" s="1"/>
  <c r="F47" i="1"/>
  <c r="I47" i="1" s="1"/>
  <c r="F50" i="1"/>
  <c r="I50" i="1" s="1"/>
  <c r="F51" i="1"/>
  <c r="I51" i="1" s="1"/>
  <c r="F52" i="1"/>
  <c r="I52" i="1" s="1"/>
  <c r="F53" i="1"/>
  <c r="I53" i="1" s="1"/>
  <c r="F54" i="1"/>
  <c r="I54" i="1" s="1"/>
  <c r="F10" i="1"/>
  <c r="I10" i="1" s="1"/>
  <c r="F11" i="1"/>
  <c r="I11" i="1" s="1"/>
  <c r="F12" i="1"/>
  <c r="I12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F22" i="1"/>
  <c r="I22" i="1" s="1"/>
  <c r="F23" i="1"/>
  <c r="I23" i="1" s="1"/>
  <c r="F49" i="1"/>
  <c r="F48" i="1"/>
  <c r="F46" i="1"/>
  <c r="F44" i="1"/>
  <c r="I44" i="1" s="1"/>
  <c r="F43" i="1"/>
  <c r="I43" i="1" s="1"/>
  <c r="F42" i="1"/>
  <c r="I42" i="1" s="1"/>
  <c r="F41" i="1"/>
  <c r="I41" i="1" s="1"/>
  <c r="H30" i="1" l="1"/>
  <c r="I27" i="1"/>
  <c r="I28" i="1"/>
  <c r="I48" i="1"/>
  <c r="I9" i="1"/>
  <c r="I36" i="1"/>
  <c r="I46" i="1"/>
  <c r="I35" i="1"/>
  <c r="H15" i="1"/>
  <c r="H50" i="1"/>
  <c r="H12" i="1"/>
  <c r="H47" i="1"/>
  <c r="H26" i="1"/>
  <c r="H45" i="1"/>
  <c r="H9" i="1"/>
  <c r="H20" i="1"/>
  <c r="H11" i="1"/>
  <c r="H34" i="1"/>
  <c r="H25" i="1"/>
  <c r="H14" i="1"/>
  <c r="H19" i="1"/>
  <c r="H10" i="1"/>
  <c r="H33" i="1"/>
  <c r="H24" i="1"/>
  <c r="H54" i="1"/>
  <c r="H32" i="1"/>
  <c r="H23" i="1"/>
  <c r="H42" i="1"/>
  <c r="H35" i="1"/>
  <c r="H27" i="1"/>
  <c r="H18" i="1"/>
  <c r="H17" i="1"/>
  <c r="H53" i="1"/>
  <c r="H31" i="1"/>
  <c r="H22" i="1"/>
  <c r="H41" i="1"/>
  <c r="T58" i="1"/>
  <c r="T59" i="1" s="1"/>
  <c r="T61" i="1" s="1"/>
  <c r="T38" i="1"/>
  <c r="R55" i="1"/>
  <c r="R56" i="1" s="1"/>
  <c r="F55" i="1"/>
  <c r="F37" i="1"/>
  <c r="L21" i="1"/>
  <c r="I21" i="1" s="1"/>
  <c r="L13" i="1"/>
  <c r="I13" i="1" s="1"/>
  <c r="R13" i="1"/>
  <c r="R21" i="1"/>
  <c r="R29" i="1"/>
  <c r="N21" i="1"/>
  <c r="N13" i="1"/>
  <c r="L29" i="1"/>
  <c r="P29" i="1"/>
  <c r="P21" i="1"/>
  <c r="P13" i="1"/>
  <c r="P43" i="1"/>
  <c r="H43" i="1" s="1"/>
  <c r="P42" i="1"/>
  <c r="N49" i="1"/>
  <c r="P46" i="1"/>
  <c r="N48" i="1"/>
  <c r="P44" i="1"/>
  <c r="H44" i="1" s="1"/>
  <c r="N46" i="1"/>
  <c r="H46" i="1" s="1"/>
  <c r="L49" i="1"/>
  <c r="I49" i="1" s="1"/>
  <c r="P49" i="1"/>
  <c r="P41" i="1"/>
  <c r="L48" i="1"/>
  <c r="P48" i="1"/>
  <c r="H29" i="1" l="1"/>
  <c r="F58" i="1"/>
  <c r="I29" i="1"/>
  <c r="H21" i="1"/>
  <c r="H49" i="1"/>
  <c r="H13" i="1"/>
  <c r="H48" i="1"/>
  <c r="N55" i="1"/>
  <c r="L55" i="1"/>
  <c r="I55" i="1" s="1"/>
  <c r="P55" i="1"/>
  <c r="P56" i="1" s="1"/>
  <c r="F59" i="1"/>
  <c r="F38" i="1"/>
  <c r="F56" i="1"/>
  <c r="R37" i="1"/>
  <c r="N37" i="1"/>
  <c r="P37" i="1"/>
  <c r="L37" i="1"/>
  <c r="I37" i="1" s="1"/>
  <c r="N56" i="1" l="1"/>
  <c r="J55" i="1"/>
  <c r="H37" i="1"/>
  <c r="L56" i="1"/>
  <c r="H55" i="1"/>
  <c r="N58" i="1"/>
  <c r="P38" i="1"/>
  <c r="P58" i="1"/>
  <c r="P59" i="1" s="1"/>
  <c r="L38" i="1"/>
  <c r="L58" i="1"/>
  <c r="I58" i="1" s="1"/>
  <c r="R38" i="1"/>
  <c r="R58" i="1"/>
  <c r="R59" i="1" s="1"/>
  <c r="F61" i="1"/>
  <c r="N38" i="1"/>
  <c r="N59" i="1" l="1"/>
  <c r="J58" i="1"/>
  <c r="L59" i="1"/>
  <c r="L61" i="1" s="1"/>
  <c r="H58" i="1"/>
  <c r="R61" i="1"/>
  <c r="P61" i="1"/>
  <c r="N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Alisha</author>
  </authors>
  <commentList>
    <comment ref="R38" authorId="0" shapeId="0" xr:uid="{F910C9B8-A984-4590-B10A-FEC3E5DA5DD3}">
      <text>
        <r>
          <rPr>
            <b/>
            <sz val="9"/>
            <color indexed="81"/>
            <rFont val="Tahoma"/>
            <charset val="1"/>
          </rPr>
          <t>Anderson, Alisha:</t>
        </r>
        <r>
          <rPr>
            <sz val="9"/>
            <color indexed="81"/>
            <rFont val="Tahoma"/>
            <charset val="1"/>
          </rPr>
          <t xml:space="preserve">
Totals are off on bid submittal</t>
        </r>
      </text>
    </comment>
    <comment ref="R56" authorId="0" shapeId="0" xr:uid="{33ABD88A-53DC-4588-9D34-17A007F66521}">
      <text>
        <r>
          <rPr>
            <b/>
            <sz val="9"/>
            <color indexed="81"/>
            <rFont val="Tahoma"/>
            <charset val="1"/>
          </rPr>
          <t>Anderson, Alisha:</t>
        </r>
        <r>
          <rPr>
            <sz val="9"/>
            <color indexed="81"/>
            <rFont val="Tahoma"/>
            <charset val="1"/>
          </rPr>
          <t xml:space="preserve">
Totals are off on bid submittal</t>
        </r>
      </text>
    </comment>
  </commentList>
</comments>
</file>

<file path=xl/sharedStrings.xml><?xml version="1.0" encoding="utf-8"?>
<sst xmlns="http://schemas.openxmlformats.org/spreadsheetml/2006/main" count="142" uniqueCount="94">
  <si>
    <t>Item</t>
  </si>
  <si>
    <t>Description</t>
  </si>
  <si>
    <t>Unit</t>
  </si>
  <si>
    <t>Quantity</t>
  </si>
  <si>
    <t>Unit Price</t>
  </si>
  <si>
    <t>Amount</t>
  </si>
  <si>
    <t>ENGINEER'S 
ESTIMATE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</si>
  <si>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</si>
  <si>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</si>
  <si>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</si>
  <si>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</si>
  <si>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</si>
  <si>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</si>
  <si>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</si>
  <si>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</si>
  <si>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</si>
  <si>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</si>
  <si>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</si>
  <si>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</si>
  <si>
    <t>SPCC Plan</t>
  </si>
  <si>
    <t>Project Temporary Traffic Control</t>
  </si>
  <si>
    <t>Crushed Surfacing Base Course</t>
  </si>
  <si>
    <t>Inlet Protection</t>
  </si>
  <si>
    <t>SCHEDULE A</t>
  </si>
  <si>
    <t>(Sub)Total Schedule A</t>
  </si>
  <si>
    <t>Total Schedule A</t>
  </si>
  <si>
    <t>(Sub)Total Schedule B</t>
  </si>
  <si>
    <t>Total Schedule B</t>
  </si>
  <si>
    <t>GRAND TOTAL BASE BID</t>
  </si>
  <si>
    <t>ROADWAY</t>
  </si>
  <si>
    <t>STORMWATER</t>
  </si>
  <si>
    <t>SCHEDULE B</t>
  </si>
  <si>
    <t>Project Red Line Drawings</t>
  </si>
  <si>
    <t xml:space="preserve">Mobilization </t>
  </si>
  <si>
    <t>Clearing and Grubbing</t>
  </si>
  <si>
    <t>Special Tree Protection</t>
  </si>
  <si>
    <t>Removal of Structures and Obstructions</t>
  </si>
  <si>
    <t>Unsuitable Foundation Excavation Incl. Haul</t>
  </si>
  <si>
    <t>Landscape Restoration</t>
  </si>
  <si>
    <t>Cement Conc. Traffic Curb and Gutter</t>
  </si>
  <si>
    <t>Cement Conc. Driveway Entrance Type 1</t>
  </si>
  <si>
    <t>Permanent Signing</t>
  </si>
  <si>
    <t>Structure Excavation Class B</t>
  </si>
  <si>
    <t>Shoring or Extra Excavation Class B</t>
  </si>
  <si>
    <t>Remove Manhole</t>
  </si>
  <si>
    <t>Adjust Existing Manhole, Install New Frame and Cover</t>
  </si>
  <si>
    <t>Removal and Replacement of Unsuitable Material</t>
  </si>
  <si>
    <t>Contingency (20%)</t>
  </si>
  <si>
    <t xml:space="preserve">Project: SW S 38th &amp; S Tyler Pervious Concrete Replacement   </t>
  </si>
  <si>
    <t>ES24-0178F</t>
  </si>
  <si>
    <r>
      <t xml:space="preserve">Bid Opening: </t>
    </r>
    <r>
      <rPr>
        <b/>
        <sz val="10"/>
        <color rgb="FFFF0000"/>
        <rFont val="Arial"/>
        <family val="2"/>
      </rPr>
      <t>12/10/2024</t>
    </r>
  </si>
  <si>
    <t>Remove Speed Bump</t>
  </si>
  <si>
    <t>Roadway Excavation, Incl. Haul</t>
  </si>
  <si>
    <t>Gravel Borrow, Incl. Haul</t>
  </si>
  <si>
    <t xml:space="preserve">Extra Excavation and Dewatering </t>
  </si>
  <si>
    <t>Construction Geotextile for Soil Stabilization</t>
  </si>
  <si>
    <t>Remove Existing Pavement, Type I, Class C12</t>
  </si>
  <si>
    <t>Remove Curb</t>
  </si>
  <si>
    <t>Crushed Surfacing Top Course</t>
  </si>
  <si>
    <t>Fiber Reinforced HMA Cl. 1/2" PG 58H-22</t>
  </si>
  <si>
    <t>Speed Bump</t>
  </si>
  <si>
    <t>Adjust Existing Utility to Grade</t>
  </si>
  <si>
    <t>Erosion/Water Pollution Control</t>
  </si>
  <si>
    <t>Dewatering Plan</t>
  </si>
  <si>
    <t>Dewatering Control</t>
  </si>
  <si>
    <t>Painted Curb</t>
  </si>
  <si>
    <t>Lump Sum</t>
  </si>
  <si>
    <t>Each</t>
  </si>
  <si>
    <t>Cu. Yd.</t>
  </si>
  <si>
    <t>Force Acct.</t>
  </si>
  <si>
    <t>Sq. Yd.</t>
  </si>
  <si>
    <t>Lin. Ft.</t>
  </si>
  <si>
    <t>Ton</t>
  </si>
  <si>
    <t>Stormwater Treatment Structure</t>
  </si>
  <si>
    <t>Connect New Sewer Pipe 12-In. Diam. to Existing Structure</t>
  </si>
  <si>
    <t>Reconnect Existing Sewer Pipe 12-In. Diam. to New Structure</t>
  </si>
  <si>
    <t>Temporary Storm Sewer Bypass Plan</t>
  </si>
  <si>
    <t xml:space="preserve">Temporary Storm Sewer Bypass </t>
  </si>
  <si>
    <t>Plugging Existing Pipe</t>
  </si>
  <si>
    <t>PVC Storm Sewer Pipe 12-In. Diam.</t>
  </si>
  <si>
    <t>Stormwater Pollution Prevention Plan (SWPPP)</t>
  </si>
  <si>
    <t>Sq. Ft.</t>
  </si>
  <si>
    <t>Sascon, LLC.                                          Maple Valley, WA</t>
  </si>
  <si>
    <t>Puget Paving &amp; Construction, Inc.            Lakewood, WA</t>
  </si>
  <si>
    <t xml:space="preserve">Grand Total (Base Bid w/Contingency </t>
  </si>
  <si>
    <t>Northwest Cascade, Inc.           Puyallup, WA</t>
  </si>
  <si>
    <t>KR Homes, LLC.                     Toledo, WA</t>
  </si>
  <si>
    <t>NOVA Contracting, Inc.        Olympia, WA</t>
  </si>
  <si>
    <t>AVG UNIT PRICE</t>
  </si>
  <si>
    <t>AVG AMOUNT</t>
  </si>
  <si>
    <t>Low Bidder, But Didnt Meet EIC</t>
  </si>
  <si>
    <t>Sascon/Estimate +/-</t>
  </si>
  <si>
    <t>Puget/Estimate +/-</t>
  </si>
  <si>
    <t>Puget Paving and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</si>
</sst>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\W\W0"/>
    <numFmt numFmtId="166" formatCode="&quot;R&quot;#"/>
    <numFmt numFmtId="167" formatCode="&quot;S&quot;#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6"/>
      <name val="Univers (WN)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1" fillId="0" borderId="0"/>
    <xf numFmtId="39" fontId="5" fillId="0" borderId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6" fillId="0" borderId="7" applyNumberFormat="0" applyFill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24" fillId="0" borderId="0"/>
    <xf numFmtId="0" fontId="24" fillId="0" borderId="0"/>
    <xf numFmtId="0" fontId="1" fillId="0" borderId="0"/>
    <xf numFmtId="39" fontId="5" fillId="0" borderId="0" applyAlignment="0" applyProtection="0"/>
    <xf numFmtId="0" fontId="1" fillId="0" borderId="0"/>
    <xf numFmtId="43" fontId="22" fillId="0" borderId="0" applyFont="0" applyFill="0" applyBorder="0" applyAlignment="0" applyProtection="0"/>
    <xf numFmtId="0" fontId="25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4" fontId="2" fillId="0" borderId="0" xfId="0" applyNumberFormat="1" applyFont="1"/>
    <xf numFmtId="4" fontId="2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/>
    <xf numFmtId="4" fontId="3" fillId="0" borderId="1" xfId="0" applyNumberFormat="1" applyFont="1" applyBorder="1"/>
    <xf numFmtId="164" fontId="2" fillId="0" borderId="0" xfId="0" applyNumberFormat="1" applyFont="1"/>
    <xf numFmtId="164" fontId="3" fillId="0" borderId="1" xfId="0" applyNumberFormat="1" applyFont="1" applyFill="1" applyBorder="1"/>
    <xf numFmtId="165" fontId="23" fillId="0" borderId="1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65" fontId="23" fillId="0" borderId="13" xfId="0" applyNumberFormat="1" applyFont="1" applyBorder="1" applyAlignment="1">
      <alignment horizontal="center"/>
    </xf>
    <xf numFmtId="0" fontId="27" fillId="0" borderId="12" xfId="0" applyFont="1" applyBorder="1" applyAlignment="1">
      <alignment horizontal="right" vertical="top"/>
    </xf>
    <xf numFmtId="164" fontId="3" fillId="4" borderId="1" xfId="0" applyNumberFormat="1" applyFont="1" applyFill="1" applyBorder="1"/>
    <xf numFmtId="0" fontId="22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166" fontId="0" fillId="0" borderId="1" xfId="0" quotePrefix="1" applyNumberForma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9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3" xr:uid="{00000000-0005-0000-0000-00001B000000}"/>
    <cellStyle name="Comma 2 2" xfId="90" xr:uid="{00000000-0005-0000-0000-00001C000000}"/>
    <cellStyle name="Comma 3" xfId="82" xr:uid="{00000000-0005-0000-0000-00001D000000}"/>
    <cellStyle name="Currency 2" xfId="51" xr:uid="{00000000-0005-0000-0000-00001F000000}"/>
    <cellStyle name="Currency 2 2" xfId="52" xr:uid="{00000000-0005-0000-0000-000020000000}"/>
    <cellStyle name="Currency 3" xfId="53" xr:uid="{00000000-0005-0000-0000-000021000000}"/>
    <cellStyle name="Currency 4" xfId="54" xr:uid="{00000000-0005-0000-0000-000022000000}"/>
    <cellStyle name="Currency 5" xfId="48" xr:uid="{00000000-0005-0000-0000-00002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5" xr:uid="{00000000-0005-0000-0000-00002E000000}"/>
    <cellStyle name="Normal 10 2" xfId="56" xr:uid="{00000000-0005-0000-0000-00002F000000}"/>
    <cellStyle name="Normal 11" xfId="57" xr:uid="{00000000-0005-0000-0000-000030000000}"/>
    <cellStyle name="Normal 12" xfId="47" xr:uid="{00000000-0005-0000-0000-000031000000}"/>
    <cellStyle name="Normal 13" xfId="81" xr:uid="{00000000-0005-0000-0000-000032000000}"/>
    <cellStyle name="Normal 14" xfId="83" xr:uid="{00000000-0005-0000-0000-000033000000}"/>
    <cellStyle name="Normal 15" xfId="44" xr:uid="{00000000-0005-0000-0000-000034000000}"/>
    <cellStyle name="Normal 16" xfId="91" xr:uid="{00000000-0005-0000-0000-000035000000}"/>
    <cellStyle name="Normal 2" xfId="2" xr:uid="{00000000-0005-0000-0000-000036000000}"/>
    <cellStyle name="Normal 2 2" xfId="50" xr:uid="{00000000-0005-0000-0000-000037000000}"/>
    <cellStyle name="Normal 2 2 2" xfId="58" xr:uid="{00000000-0005-0000-0000-000038000000}"/>
    <cellStyle name="Normal 2 2 3" xfId="86" xr:uid="{00000000-0005-0000-0000-000039000000}"/>
    <cellStyle name="Normal 2 3" xfId="59" xr:uid="{00000000-0005-0000-0000-00003A000000}"/>
    <cellStyle name="Normal 2 3 2" xfId="60" xr:uid="{00000000-0005-0000-0000-00003B000000}"/>
    <cellStyle name="Normal 2 4" xfId="1" xr:uid="{00000000-0005-0000-0000-00003C000000}"/>
    <cellStyle name="Normal 2 4 2" xfId="62" xr:uid="{00000000-0005-0000-0000-00003D000000}"/>
    <cellStyle name="Normal 2 4 3" xfId="61" xr:uid="{00000000-0005-0000-0000-00003E000000}"/>
    <cellStyle name="Normal 2 5" xfId="49" xr:uid="{00000000-0005-0000-0000-00003F000000}"/>
    <cellStyle name="Normal 2 6" xfId="85" xr:uid="{00000000-0005-0000-0000-000040000000}"/>
    <cellStyle name="Normal 2 7" xfId="45" xr:uid="{00000000-0005-0000-0000-000041000000}"/>
    <cellStyle name="Normal 3" xfId="46" xr:uid="{00000000-0005-0000-0000-000042000000}"/>
    <cellStyle name="Normal 3 2" xfId="63" xr:uid="{00000000-0005-0000-0000-000043000000}"/>
    <cellStyle name="Normal 4" xfId="64" xr:uid="{00000000-0005-0000-0000-000044000000}"/>
    <cellStyle name="Normal 4 2" xfId="65" xr:uid="{00000000-0005-0000-0000-000045000000}"/>
    <cellStyle name="Normal 5" xfId="66" xr:uid="{00000000-0005-0000-0000-000046000000}"/>
    <cellStyle name="Normal 5 2" xfId="67" xr:uid="{00000000-0005-0000-0000-000047000000}"/>
    <cellStyle name="Normal 5 2 2" xfId="89" xr:uid="{00000000-0005-0000-0000-000048000000}"/>
    <cellStyle name="Normal 5 3" xfId="87" xr:uid="{00000000-0005-0000-0000-000049000000}"/>
    <cellStyle name="Normal 6" xfId="68" xr:uid="{00000000-0005-0000-0000-00004A000000}"/>
    <cellStyle name="Normal 6 2" xfId="69" xr:uid="{00000000-0005-0000-0000-00004B000000}"/>
    <cellStyle name="Normal 6 3" xfId="70" xr:uid="{00000000-0005-0000-0000-00004C000000}"/>
    <cellStyle name="Normal 6 4" xfId="88" xr:uid="{00000000-0005-0000-0000-00004D000000}"/>
    <cellStyle name="Normal 7" xfId="71" xr:uid="{00000000-0005-0000-0000-00004E000000}"/>
    <cellStyle name="Normal 7 2" xfId="72" xr:uid="{00000000-0005-0000-0000-00004F000000}"/>
    <cellStyle name="Normal 8" xfId="73" xr:uid="{00000000-0005-0000-0000-000050000000}"/>
    <cellStyle name="Normal 8 2" xfId="74" xr:uid="{00000000-0005-0000-0000-000051000000}"/>
    <cellStyle name="Normal 9" xfId="75" xr:uid="{00000000-0005-0000-0000-000052000000}"/>
    <cellStyle name="Normal 9 2" xfId="76" xr:uid="{00000000-0005-0000-0000-000053000000}"/>
    <cellStyle name="Note 2" xfId="84" xr:uid="{00000000-0005-0000-0000-000054000000}"/>
    <cellStyle name="Output" xfId="13" builtinId="21" customBuiltin="1"/>
    <cellStyle name="Percent 2" xfId="77" xr:uid="{00000000-0005-0000-0000-000056000000}"/>
    <cellStyle name="Percent 2 2" xfId="78" xr:uid="{00000000-0005-0000-0000-000057000000}"/>
    <cellStyle name="Percent 3" xfId="79" xr:uid="{00000000-0005-0000-0000-000058000000}"/>
    <cellStyle name="Percent 4" xfId="80" xr:uid="{00000000-0005-0000-0000-000059000000}"/>
    <cellStyle name="Title" xfId="4" builtinId="15" customBuiltin="1"/>
    <cellStyle name="Total" xfId="19" builtinId="25" customBuiltin="1"/>
    <cellStyle name="Warning Text" xfId="17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zoomScale="91" zoomScaleNormal="91" workbookViewId="0">
      <selection activeCell="F13" sqref="F13"/>
    </sheetView>
  </sheetViews>
  <sheetFormatPr defaultColWidth="9.140625" defaultRowHeight="12.75" x14ac:dyDescent="0.2"/>
  <cols>
    <col min="1" max="1" width="14.85546875" style="1" customWidth="1"/>
    <col min="2" max="2" width="96.5703125" style="1" bestFit="1" customWidth="1"/>
    <col min="3" max="3" width="10.42578125" style="1" customWidth="1"/>
    <col min="4" max="4" width="10.42578125" style="13" customWidth="1"/>
    <col min="5" max="5" width="16.7109375" style="17" customWidth="1"/>
    <col min="6" max="6" width="16.7109375" style="1" customWidth="1"/>
    <col min="7" max="9" width="16.7109375" style="1" hidden="1" customWidth="1"/>
    <col min="10" max="10" width="15.42578125" style="1" hidden="1" customWidth="1"/>
    <col min="11" max="11" width="16.7109375" style="17" customWidth="1"/>
    <col min="12" max="12" width="19.7109375" style="17" bestFit="1" customWidth="1"/>
    <col min="13" max="16" width="16.7109375" style="17" customWidth="1"/>
    <col min="17" max="17" width="11.85546875" style="17" bestFit="1" customWidth="1"/>
    <col min="18" max="18" width="18.5703125" style="17" bestFit="1" customWidth="1"/>
    <col min="19" max="19" width="11.85546875" style="17" bestFit="1" customWidth="1"/>
    <col min="20" max="20" width="18.5703125" style="17" bestFit="1" customWidth="1"/>
    <col min="21" max="16384" width="9.140625" style="1"/>
  </cols>
  <sheetData>
    <row r="1" spans="1:20" x14ac:dyDescent="0.2">
      <c r="A1" s="7" t="s">
        <v>48</v>
      </c>
    </row>
    <row r="2" spans="1:20" x14ac:dyDescent="0.2">
      <c r="A2" s="7" t="s">
        <v>49</v>
      </c>
    </row>
    <row r="3" spans="1:20" x14ac:dyDescent="0.2">
      <c r="A3" s="7" t="s">
        <v>50</v>
      </c>
      <c r="B3" s="12"/>
    </row>
    <row r="4" spans="1:20" x14ac:dyDescent="0.2">
      <c r="K4" s="38" t="s">
        <v>90</v>
      </c>
      <c r="L4" s="38"/>
    </row>
    <row r="5" spans="1:20" ht="15.75" customHeight="1" x14ac:dyDescent="0.2">
      <c r="E5" s="41" t="s">
        <v>6</v>
      </c>
      <c r="F5" s="41"/>
      <c r="G5" s="32"/>
      <c r="H5" s="32"/>
      <c r="I5" s="33"/>
      <c r="J5" s="36"/>
      <c r="K5" s="43" t="s">
        <v>82</v>
      </c>
      <c r="L5" s="43"/>
      <c r="M5" s="42" t="s">
        <v>83</v>
      </c>
      <c r="N5" s="42"/>
      <c r="O5" s="41" t="s">
        <v>85</v>
      </c>
      <c r="P5" s="41"/>
      <c r="Q5" s="41" t="s">
        <v>86</v>
      </c>
      <c r="R5" s="41"/>
      <c r="S5" s="41" t="s">
        <v>87</v>
      </c>
      <c r="T5" s="41"/>
    </row>
    <row r="6" spans="1:20" ht="23.25" customHeight="1" x14ac:dyDescent="0.2">
      <c r="E6" s="41"/>
      <c r="F6" s="41"/>
      <c r="G6" s="32"/>
      <c r="H6" s="32"/>
      <c r="I6" s="33"/>
      <c r="J6" s="36"/>
      <c r="K6" s="43"/>
      <c r="L6" s="43"/>
      <c r="M6" s="42"/>
      <c r="N6" s="42"/>
      <c r="O6" s="41"/>
      <c r="P6" s="41"/>
      <c r="Q6" s="41"/>
      <c r="R6" s="41"/>
      <c r="S6" s="41"/>
      <c r="T6" s="41"/>
    </row>
    <row r="7" spans="1:20" ht="27" customHeight="1" x14ac:dyDescent="0.2">
      <c r="A7" s="6" t="s">
        <v>0</v>
      </c>
      <c r="B7" s="6" t="s">
        <v>1</v>
      </c>
      <c r="C7" s="6" t="s">
        <v>2</v>
      </c>
      <c r="D7" s="14" t="s">
        <v>3</v>
      </c>
      <c r="E7" s="23" t="s">
        <v>4</v>
      </c>
      <c r="F7" s="8" t="s">
        <v>5</v>
      </c>
      <c r="G7" s="34" t="s">
        <v>88</v>
      </c>
      <c r="H7" s="34" t="s">
        <v>89</v>
      </c>
      <c r="I7" s="37" t="s">
        <v>91</v>
      </c>
      <c r="J7" s="37" t="s">
        <v>92</v>
      </c>
      <c r="K7" s="23" t="s">
        <v>4</v>
      </c>
      <c r="L7" s="23" t="s">
        <v>5</v>
      </c>
      <c r="M7" s="23" t="s">
        <v>4</v>
      </c>
      <c r="N7" s="23" t="s">
        <v>5</v>
      </c>
      <c r="O7" s="23" t="s">
        <v>4</v>
      </c>
      <c r="P7" s="23" t="s">
        <v>5</v>
      </c>
      <c r="Q7" s="23" t="s">
        <v>4</v>
      </c>
      <c r="R7" s="23" t="s">
        <v>5</v>
      </c>
      <c r="S7" s="23" t="s">
        <v>4</v>
      </c>
      <c r="T7" s="23" t="s">
        <v>5</v>
      </c>
    </row>
    <row r="8" spans="1:20" ht="20.25" customHeight="1" x14ac:dyDescent="0.2">
      <c r="A8" s="29" t="s">
        <v>23</v>
      </c>
      <c r="B8" s="20" t="s">
        <v>29</v>
      </c>
      <c r="C8" s="4"/>
      <c r="D8" s="15"/>
      <c r="E8" s="5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5" x14ac:dyDescent="0.2">
      <c r="A9" s="30">
        <v>1</v>
      </c>
      <c r="B9" s="21" t="s">
        <v>32</v>
      </c>
      <c r="C9" s="22" t="s">
        <v>66</v>
      </c>
      <c r="D9" s="22">
        <v>1</v>
      </c>
      <c r="E9" s="9">
        <v>1500</v>
      </c>
      <c r="F9" s="9">
        <f t="shared" ref="F9:F54" si="0">D9*E9</f>
        <v>1500</v>
      </c>
      <c r="G9" s="9">
        <f>AVERAGE(K9,M9,O9,Q9,S9)</f>
        <v>920</v>
      </c>
      <c r="H9" s="9">
        <f>AVERAGE(L9,N9,P9,R9,T9)</f>
        <v>920</v>
      </c>
      <c r="I9" s="9">
        <f>F9-L9</f>
        <v>1000</v>
      </c>
      <c r="J9" s="9">
        <f>F9-N9</f>
        <v>1000</v>
      </c>
      <c r="K9" s="9">
        <v>500</v>
      </c>
      <c r="L9" s="9">
        <f t="shared" ref="L9:L36" si="1">D9*K9</f>
        <v>500</v>
      </c>
      <c r="M9" s="9">
        <v>500</v>
      </c>
      <c r="N9" s="9">
        <f t="shared" ref="N9:N36" si="2">D9*M9</f>
        <v>500</v>
      </c>
      <c r="O9" s="9">
        <v>500</v>
      </c>
      <c r="P9" s="9">
        <f t="shared" ref="P9:P36" si="3">D9*O9</f>
        <v>500</v>
      </c>
      <c r="Q9" s="9">
        <v>2500</v>
      </c>
      <c r="R9" s="9">
        <f t="shared" ref="R9:R36" si="4">D9*Q9</f>
        <v>2500</v>
      </c>
      <c r="S9" s="9">
        <v>600</v>
      </c>
      <c r="T9" s="9">
        <f>D9*S9</f>
        <v>600</v>
      </c>
    </row>
    <row r="10" spans="1:20" ht="15" x14ac:dyDescent="0.2">
      <c r="A10" s="30">
        <v>2</v>
      </c>
      <c r="B10" s="21" t="s">
        <v>19</v>
      </c>
      <c r="C10" s="22" t="s">
        <v>66</v>
      </c>
      <c r="D10" s="22">
        <v>1</v>
      </c>
      <c r="E10" s="9">
        <v>750</v>
      </c>
      <c r="F10" s="9">
        <f t="shared" si="0"/>
        <v>750</v>
      </c>
      <c r="G10" s="9">
        <f t="shared" ref="G10:G54" si="5">AVERAGE(K10,M10,O10,Q10,S10)</f>
        <v>2300</v>
      </c>
      <c r="H10" s="9">
        <f t="shared" ref="H10:H58" si="6">AVERAGE(L10,N10,P10,R10,T10)</f>
        <v>2300</v>
      </c>
      <c r="I10" s="9">
        <f t="shared" ref="I10:I58" si="7">F10-L10</f>
        <v>250</v>
      </c>
      <c r="J10" s="9">
        <f t="shared" ref="J10:J58" si="8">F10-N10</f>
        <v>-3250</v>
      </c>
      <c r="K10" s="9">
        <v>500</v>
      </c>
      <c r="L10" s="9">
        <f t="shared" si="1"/>
        <v>500</v>
      </c>
      <c r="M10" s="9">
        <v>4000</v>
      </c>
      <c r="N10" s="9">
        <f t="shared" si="2"/>
        <v>4000</v>
      </c>
      <c r="O10" s="9">
        <v>500</v>
      </c>
      <c r="P10" s="9">
        <f t="shared" si="3"/>
        <v>500</v>
      </c>
      <c r="Q10" s="9">
        <v>2500</v>
      </c>
      <c r="R10" s="9">
        <f t="shared" si="4"/>
        <v>2500</v>
      </c>
      <c r="S10" s="9">
        <v>4000</v>
      </c>
      <c r="T10" s="9">
        <f t="shared" ref="T10:T36" si="9">D10*S10</f>
        <v>4000</v>
      </c>
    </row>
    <row r="11" spans="1:20" ht="15" x14ac:dyDescent="0.2">
      <c r="A11" s="30">
        <v>3</v>
      </c>
      <c r="B11" s="21" t="s">
        <v>33</v>
      </c>
      <c r="C11" s="22" t="s">
        <v>66</v>
      </c>
      <c r="D11" s="22">
        <v>1</v>
      </c>
      <c r="E11" s="9">
        <v>27120.400000000001</v>
      </c>
      <c r="F11" s="9">
        <f t="shared" si="0"/>
        <v>27120.400000000001</v>
      </c>
      <c r="G11" s="9">
        <f t="shared" si="5"/>
        <v>35380</v>
      </c>
      <c r="H11" s="9">
        <f t="shared" si="6"/>
        <v>35380</v>
      </c>
      <c r="I11" s="9">
        <f t="shared" si="7"/>
        <v>-5879.5999999999985</v>
      </c>
      <c r="J11" s="9">
        <f t="shared" si="8"/>
        <v>-12879.599999999999</v>
      </c>
      <c r="K11" s="9">
        <v>33000</v>
      </c>
      <c r="L11" s="9">
        <f t="shared" si="1"/>
        <v>33000</v>
      </c>
      <c r="M11" s="9">
        <v>40000</v>
      </c>
      <c r="N11" s="9">
        <f t="shared" si="2"/>
        <v>40000</v>
      </c>
      <c r="O11" s="9">
        <v>39000</v>
      </c>
      <c r="P11" s="9">
        <f t="shared" si="3"/>
        <v>39000</v>
      </c>
      <c r="Q11" s="9">
        <v>30000</v>
      </c>
      <c r="R11" s="9">
        <f t="shared" si="4"/>
        <v>30000</v>
      </c>
      <c r="S11" s="9">
        <v>34900</v>
      </c>
      <c r="T11" s="9">
        <f t="shared" si="9"/>
        <v>34900</v>
      </c>
    </row>
    <row r="12" spans="1:20" ht="15" x14ac:dyDescent="0.2">
      <c r="A12" s="30">
        <v>4</v>
      </c>
      <c r="B12" s="21" t="s">
        <v>20</v>
      </c>
      <c r="C12" s="22" t="s">
        <v>66</v>
      </c>
      <c r="D12" s="22">
        <v>1</v>
      </c>
      <c r="E12" s="9">
        <v>30000</v>
      </c>
      <c r="F12" s="9">
        <f t="shared" si="0"/>
        <v>30000</v>
      </c>
      <c r="G12" s="9">
        <f t="shared" si="5"/>
        <v>23400</v>
      </c>
      <c r="H12" s="9">
        <f t="shared" si="6"/>
        <v>23400</v>
      </c>
      <c r="I12" s="9">
        <f t="shared" si="7"/>
        <v>24500</v>
      </c>
      <c r="J12" s="9">
        <f t="shared" si="8"/>
        <v>-30000</v>
      </c>
      <c r="K12" s="9">
        <v>5500</v>
      </c>
      <c r="L12" s="9">
        <f t="shared" si="1"/>
        <v>5500</v>
      </c>
      <c r="M12" s="9">
        <v>60000</v>
      </c>
      <c r="N12" s="9">
        <f t="shared" si="2"/>
        <v>60000</v>
      </c>
      <c r="O12" s="9">
        <v>25000</v>
      </c>
      <c r="P12" s="9">
        <f t="shared" si="3"/>
        <v>25000</v>
      </c>
      <c r="Q12" s="9">
        <v>8500</v>
      </c>
      <c r="R12" s="9">
        <f t="shared" si="4"/>
        <v>8500</v>
      </c>
      <c r="S12" s="9">
        <v>18000</v>
      </c>
      <c r="T12" s="9">
        <f t="shared" si="9"/>
        <v>18000</v>
      </c>
    </row>
    <row r="13" spans="1:20" ht="15" x14ac:dyDescent="0.2">
      <c r="A13" s="30">
        <v>5</v>
      </c>
      <c r="B13" s="21" t="s">
        <v>34</v>
      </c>
      <c r="C13" s="22" t="s">
        <v>66</v>
      </c>
      <c r="D13" s="22">
        <v>1</v>
      </c>
      <c r="E13" s="9">
        <v>2000</v>
      </c>
      <c r="F13" s="9">
        <f t="shared" si="0"/>
        <v>2000</v>
      </c>
      <c r="G13" s="9">
        <f t="shared" si="5"/>
        <v>9040</v>
      </c>
      <c r="H13" s="9">
        <f t="shared" si="6"/>
        <v>9040</v>
      </c>
      <c r="I13" s="9">
        <f t="shared" si="7"/>
        <v>-6200</v>
      </c>
      <c r="J13" s="9">
        <f t="shared" si="8"/>
        <v>-1000</v>
      </c>
      <c r="K13" s="9">
        <v>8200</v>
      </c>
      <c r="L13" s="9">
        <f t="shared" si="1"/>
        <v>8200</v>
      </c>
      <c r="M13" s="9">
        <v>3000</v>
      </c>
      <c r="N13" s="9">
        <f t="shared" si="2"/>
        <v>3000</v>
      </c>
      <c r="O13" s="9">
        <v>19000</v>
      </c>
      <c r="P13" s="9">
        <f t="shared" si="3"/>
        <v>19000</v>
      </c>
      <c r="Q13" s="9">
        <v>8500</v>
      </c>
      <c r="R13" s="9">
        <f t="shared" si="4"/>
        <v>8500</v>
      </c>
      <c r="S13" s="9">
        <v>6500</v>
      </c>
      <c r="T13" s="9">
        <f t="shared" si="9"/>
        <v>6500</v>
      </c>
    </row>
    <row r="14" spans="1:20" ht="15" x14ac:dyDescent="0.2">
      <c r="A14" s="30">
        <v>6</v>
      </c>
      <c r="B14" s="21" t="s">
        <v>35</v>
      </c>
      <c r="C14" s="22" t="s">
        <v>67</v>
      </c>
      <c r="D14" s="22">
        <v>9</v>
      </c>
      <c r="E14" s="9">
        <v>1250</v>
      </c>
      <c r="F14" s="9">
        <f t="shared" si="0"/>
        <v>11250</v>
      </c>
      <c r="G14" s="9">
        <f t="shared" si="5"/>
        <v>412</v>
      </c>
      <c r="H14" s="9">
        <f t="shared" si="6"/>
        <v>3708</v>
      </c>
      <c r="I14" s="9">
        <f t="shared" si="7"/>
        <v>9000</v>
      </c>
      <c r="J14" s="9">
        <f t="shared" si="8"/>
        <v>7110</v>
      </c>
      <c r="K14" s="9">
        <v>250</v>
      </c>
      <c r="L14" s="9">
        <f t="shared" si="1"/>
        <v>2250</v>
      </c>
      <c r="M14" s="9">
        <v>460</v>
      </c>
      <c r="N14" s="9">
        <f t="shared" si="2"/>
        <v>4140</v>
      </c>
      <c r="O14" s="9">
        <v>500</v>
      </c>
      <c r="P14" s="9">
        <f t="shared" si="3"/>
        <v>4500</v>
      </c>
      <c r="Q14" s="9">
        <v>750</v>
      </c>
      <c r="R14" s="9">
        <f t="shared" si="4"/>
        <v>6750</v>
      </c>
      <c r="S14" s="9">
        <v>100</v>
      </c>
      <c r="T14" s="9">
        <f t="shared" si="9"/>
        <v>900</v>
      </c>
    </row>
    <row r="15" spans="1:20" ht="15" x14ac:dyDescent="0.2">
      <c r="A15" s="30">
        <v>7</v>
      </c>
      <c r="B15" s="21" t="s">
        <v>36</v>
      </c>
      <c r="C15" s="22" t="s">
        <v>66</v>
      </c>
      <c r="D15" s="22">
        <v>1</v>
      </c>
      <c r="E15" s="9">
        <v>4000</v>
      </c>
      <c r="F15" s="9">
        <f t="shared" si="0"/>
        <v>4000</v>
      </c>
      <c r="G15" s="9">
        <f t="shared" si="5"/>
        <v>10304</v>
      </c>
      <c r="H15" s="9">
        <f t="shared" si="6"/>
        <v>10304</v>
      </c>
      <c r="I15" s="9">
        <f t="shared" si="7"/>
        <v>-9700</v>
      </c>
      <c r="J15" s="9">
        <f t="shared" si="8"/>
        <v>2000</v>
      </c>
      <c r="K15" s="35">
        <v>13700</v>
      </c>
      <c r="L15" s="9">
        <f t="shared" si="1"/>
        <v>13700</v>
      </c>
      <c r="M15" s="9">
        <v>2000</v>
      </c>
      <c r="N15" s="9">
        <f t="shared" si="2"/>
        <v>2000</v>
      </c>
      <c r="O15" s="9">
        <v>10000</v>
      </c>
      <c r="P15" s="9">
        <f t="shared" si="3"/>
        <v>10000</v>
      </c>
      <c r="Q15" s="9">
        <v>9820</v>
      </c>
      <c r="R15" s="9">
        <f t="shared" si="4"/>
        <v>9820</v>
      </c>
      <c r="S15" s="9">
        <v>16000</v>
      </c>
      <c r="T15" s="9">
        <f t="shared" si="9"/>
        <v>16000</v>
      </c>
    </row>
    <row r="16" spans="1:20" ht="15" x14ac:dyDescent="0.2">
      <c r="A16" s="30">
        <v>8</v>
      </c>
      <c r="B16" s="21" t="s">
        <v>51</v>
      </c>
      <c r="C16" s="22" t="s">
        <v>67</v>
      </c>
      <c r="D16" s="22">
        <v>1</v>
      </c>
      <c r="E16" s="9">
        <v>1000</v>
      </c>
      <c r="F16" s="9">
        <f t="shared" si="0"/>
        <v>1000</v>
      </c>
      <c r="G16" s="9">
        <f t="shared" si="5"/>
        <v>2480</v>
      </c>
      <c r="H16" s="9">
        <f t="shared" si="6"/>
        <v>2480</v>
      </c>
      <c r="I16" s="9">
        <f t="shared" si="7"/>
        <v>-800</v>
      </c>
      <c r="J16" s="9">
        <f t="shared" si="8"/>
        <v>-1000</v>
      </c>
      <c r="K16" s="35">
        <v>1800</v>
      </c>
      <c r="L16" s="9">
        <f t="shared" si="1"/>
        <v>1800</v>
      </c>
      <c r="M16" s="9">
        <v>2000</v>
      </c>
      <c r="N16" s="9">
        <f t="shared" si="2"/>
        <v>2000</v>
      </c>
      <c r="O16" s="9">
        <v>850</v>
      </c>
      <c r="P16" s="9">
        <f t="shared" si="3"/>
        <v>850</v>
      </c>
      <c r="Q16" s="9">
        <v>4250</v>
      </c>
      <c r="R16" s="9">
        <f t="shared" si="4"/>
        <v>4250</v>
      </c>
      <c r="S16" s="9">
        <v>3500</v>
      </c>
      <c r="T16" s="9">
        <f t="shared" si="9"/>
        <v>3500</v>
      </c>
    </row>
    <row r="17" spans="1:20" ht="15" x14ac:dyDescent="0.2">
      <c r="A17" s="30">
        <v>9</v>
      </c>
      <c r="B17" s="21" t="s">
        <v>52</v>
      </c>
      <c r="C17" s="22" t="s">
        <v>68</v>
      </c>
      <c r="D17" s="22">
        <v>460</v>
      </c>
      <c r="E17" s="9">
        <v>45</v>
      </c>
      <c r="F17" s="9">
        <f t="shared" si="0"/>
        <v>20700</v>
      </c>
      <c r="G17" s="9">
        <f t="shared" si="5"/>
        <v>56.8</v>
      </c>
      <c r="H17" s="9">
        <f t="shared" si="6"/>
        <v>26128</v>
      </c>
      <c r="I17" s="9">
        <f t="shared" si="7"/>
        <v>-4600</v>
      </c>
      <c r="J17" s="9">
        <f t="shared" si="8"/>
        <v>-14260</v>
      </c>
      <c r="K17" s="35">
        <v>55</v>
      </c>
      <c r="L17" s="9">
        <f t="shared" si="1"/>
        <v>25300</v>
      </c>
      <c r="M17" s="9">
        <v>76</v>
      </c>
      <c r="N17" s="9">
        <f t="shared" si="2"/>
        <v>34960</v>
      </c>
      <c r="O17" s="9">
        <v>45</v>
      </c>
      <c r="P17" s="9">
        <f t="shared" si="3"/>
        <v>20700</v>
      </c>
      <c r="Q17" s="9">
        <v>48</v>
      </c>
      <c r="R17" s="9">
        <f t="shared" si="4"/>
        <v>22080</v>
      </c>
      <c r="S17" s="9">
        <v>60</v>
      </c>
      <c r="T17" s="9">
        <f t="shared" si="9"/>
        <v>27600</v>
      </c>
    </row>
    <row r="18" spans="1:20" ht="15" x14ac:dyDescent="0.2">
      <c r="A18" s="30">
        <v>10</v>
      </c>
      <c r="B18" s="21" t="s">
        <v>37</v>
      </c>
      <c r="C18" s="22" t="s">
        <v>68</v>
      </c>
      <c r="D18" s="22">
        <v>46</v>
      </c>
      <c r="E18" s="9">
        <v>45</v>
      </c>
      <c r="F18" s="9">
        <f t="shared" si="0"/>
        <v>2070</v>
      </c>
      <c r="G18" s="9">
        <f t="shared" si="5"/>
        <v>73.8</v>
      </c>
      <c r="H18" s="9">
        <f t="shared" si="6"/>
        <v>3394.8</v>
      </c>
      <c r="I18" s="9">
        <f t="shared" si="7"/>
        <v>-1656</v>
      </c>
      <c r="J18" s="9">
        <f t="shared" si="8"/>
        <v>-1288</v>
      </c>
      <c r="K18" s="35">
        <v>81</v>
      </c>
      <c r="L18" s="9">
        <f t="shared" si="1"/>
        <v>3726</v>
      </c>
      <c r="M18" s="9">
        <v>73</v>
      </c>
      <c r="N18" s="9">
        <f t="shared" si="2"/>
        <v>3358</v>
      </c>
      <c r="O18" s="9">
        <v>45</v>
      </c>
      <c r="P18" s="9">
        <f t="shared" si="3"/>
        <v>2070</v>
      </c>
      <c r="Q18" s="9">
        <v>50</v>
      </c>
      <c r="R18" s="9">
        <f t="shared" si="4"/>
        <v>2300</v>
      </c>
      <c r="S18" s="9">
        <v>120</v>
      </c>
      <c r="T18" s="9">
        <f t="shared" si="9"/>
        <v>5520</v>
      </c>
    </row>
    <row r="19" spans="1:20" ht="15" x14ac:dyDescent="0.2">
      <c r="A19" s="30">
        <v>11</v>
      </c>
      <c r="B19" s="21" t="s">
        <v>53</v>
      </c>
      <c r="C19" s="22" t="s">
        <v>68</v>
      </c>
      <c r="D19" s="22">
        <v>230</v>
      </c>
      <c r="E19" s="9">
        <v>45</v>
      </c>
      <c r="F19" s="9">
        <f t="shared" si="0"/>
        <v>10350</v>
      </c>
      <c r="G19" s="9">
        <f t="shared" si="5"/>
        <v>58.6</v>
      </c>
      <c r="H19" s="9">
        <f t="shared" si="6"/>
        <v>13478</v>
      </c>
      <c r="I19" s="9">
        <f t="shared" si="7"/>
        <v>0</v>
      </c>
      <c r="J19" s="9">
        <f t="shared" si="8"/>
        <v>-1150</v>
      </c>
      <c r="K19" s="35">
        <v>45</v>
      </c>
      <c r="L19" s="9">
        <f t="shared" si="1"/>
        <v>10350</v>
      </c>
      <c r="M19" s="9">
        <v>50</v>
      </c>
      <c r="N19" s="9">
        <f t="shared" si="2"/>
        <v>11500</v>
      </c>
      <c r="O19" s="9">
        <v>100</v>
      </c>
      <c r="P19" s="9">
        <f t="shared" si="3"/>
        <v>23000</v>
      </c>
      <c r="Q19" s="9">
        <v>48</v>
      </c>
      <c r="R19" s="9">
        <f t="shared" si="4"/>
        <v>11040</v>
      </c>
      <c r="S19" s="9">
        <v>50</v>
      </c>
      <c r="T19" s="9">
        <f t="shared" si="9"/>
        <v>11500</v>
      </c>
    </row>
    <row r="20" spans="1:20" ht="15" x14ac:dyDescent="0.2">
      <c r="A20" s="30">
        <v>12</v>
      </c>
      <c r="B20" s="21" t="s">
        <v>54</v>
      </c>
      <c r="C20" s="22" t="s">
        <v>69</v>
      </c>
      <c r="D20" s="22">
        <v>1</v>
      </c>
      <c r="E20" s="9">
        <v>50000</v>
      </c>
      <c r="F20" s="9">
        <f t="shared" si="0"/>
        <v>50000</v>
      </c>
      <c r="G20" s="9">
        <f t="shared" si="5"/>
        <v>50000</v>
      </c>
      <c r="H20" s="9">
        <f t="shared" si="6"/>
        <v>50000</v>
      </c>
      <c r="I20" s="9">
        <f t="shared" si="7"/>
        <v>0</v>
      </c>
      <c r="J20" s="9">
        <f t="shared" si="8"/>
        <v>0</v>
      </c>
      <c r="K20" s="35">
        <v>50000</v>
      </c>
      <c r="L20" s="9">
        <f t="shared" si="1"/>
        <v>50000</v>
      </c>
      <c r="M20" s="9">
        <v>50000</v>
      </c>
      <c r="N20" s="9">
        <f t="shared" si="2"/>
        <v>50000</v>
      </c>
      <c r="O20" s="9">
        <v>50000</v>
      </c>
      <c r="P20" s="9">
        <f t="shared" si="3"/>
        <v>50000</v>
      </c>
      <c r="Q20" s="9">
        <v>50000</v>
      </c>
      <c r="R20" s="9">
        <f t="shared" si="4"/>
        <v>50000</v>
      </c>
      <c r="S20" s="9">
        <v>50000</v>
      </c>
      <c r="T20" s="9">
        <f t="shared" si="9"/>
        <v>50000</v>
      </c>
    </row>
    <row r="21" spans="1:20" ht="15" x14ac:dyDescent="0.2">
      <c r="A21" s="30">
        <v>13</v>
      </c>
      <c r="B21" s="21" t="s">
        <v>55</v>
      </c>
      <c r="C21" s="22" t="s">
        <v>70</v>
      </c>
      <c r="D21" s="22">
        <v>980</v>
      </c>
      <c r="E21" s="9">
        <v>3</v>
      </c>
      <c r="F21" s="9">
        <f t="shared" si="0"/>
        <v>2940</v>
      </c>
      <c r="G21" s="9">
        <f t="shared" si="5"/>
        <v>5.16</v>
      </c>
      <c r="H21" s="9">
        <f t="shared" si="6"/>
        <v>5056.8</v>
      </c>
      <c r="I21" s="9">
        <f t="shared" si="7"/>
        <v>-980</v>
      </c>
      <c r="J21" s="9">
        <f t="shared" si="8"/>
        <v>-1274</v>
      </c>
      <c r="K21" s="35">
        <v>4</v>
      </c>
      <c r="L21" s="9">
        <f t="shared" si="1"/>
        <v>3920</v>
      </c>
      <c r="M21" s="9">
        <v>4.3</v>
      </c>
      <c r="N21" s="9">
        <f t="shared" si="2"/>
        <v>4214</v>
      </c>
      <c r="O21" s="9">
        <v>5.5</v>
      </c>
      <c r="P21" s="9">
        <f t="shared" si="3"/>
        <v>5390</v>
      </c>
      <c r="Q21" s="9">
        <v>8</v>
      </c>
      <c r="R21" s="9">
        <f t="shared" si="4"/>
        <v>7840</v>
      </c>
      <c r="S21" s="9">
        <v>4</v>
      </c>
      <c r="T21" s="9">
        <f t="shared" si="9"/>
        <v>3920</v>
      </c>
    </row>
    <row r="22" spans="1:20" ht="15" x14ac:dyDescent="0.2">
      <c r="A22" s="30">
        <v>14</v>
      </c>
      <c r="B22" s="21" t="s">
        <v>56</v>
      </c>
      <c r="C22" s="22" t="s">
        <v>70</v>
      </c>
      <c r="D22" s="22">
        <v>715</v>
      </c>
      <c r="E22" s="9">
        <v>22</v>
      </c>
      <c r="F22" s="9">
        <f t="shared" si="0"/>
        <v>15730</v>
      </c>
      <c r="G22" s="9">
        <f t="shared" si="5"/>
        <v>29.4</v>
      </c>
      <c r="H22" s="9">
        <f t="shared" si="6"/>
        <v>21021</v>
      </c>
      <c r="I22" s="9">
        <f t="shared" si="7"/>
        <v>-4290</v>
      </c>
      <c r="J22" s="9">
        <f t="shared" si="8"/>
        <v>-8580</v>
      </c>
      <c r="K22" s="35">
        <v>28</v>
      </c>
      <c r="L22" s="9">
        <f t="shared" si="1"/>
        <v>20020</v>
      </c>
      <c r="M22" s="9">
        <v>34</v>
      </c>
      <c r="N22" s="9">
        <f t="shared" si="2"/>
        <v>24310</v>
      </c>
      <c r="O22" s="9">
        <v>23</v>
      </c>
      <c r="P22" s="9">
        <f t="shared" si="3"/>
        <v>16445</v>
      </c>
      <c r="Q22" s="9">
        <v>32</v>
      </c>
      <c r="R22" s="9">
        <f t="shared" si="4"/>
        <v>22880</v>
      </c>
      <c r="S22" s="9">
        <v>30</v>
      </c>
      <c r="T22" s="9">
        <f t="shared" si="9"/>
        <v>21450</v>
      </c>
    </row>
    <row r="23" spans="1:20" ht="15" x14ac:dyDescent="0.2">
      <c r="A23" s="30">
        <v>15</v>
      </c>
      <c r="B23" s="21" t="s">
        <v>57</v>
      </c>
      <c r="C23" s="22" t="s">
        <v>71</v>
      </c>
      <c r="D23" s="22">
        <v>330</v>
      </c>
      <c r="E23" s="9">
        <v>8</v>
      </c>
      <c r="F23" s="9">
        <f t="shared" si="0"/>
        <v>2640</v>
      </c>
      <c r="G23" s="9">
        <f t="shared" si="5"/>
        <v>15</v>
      </c>
      <c r="H23" s="9">
        <f t="shared" si="6"/>
        <v>4950</v>
      </c>
      <c r="I23" s="9">
        <f t="shared" si="7"/>
        <v>660</v>
      </c>
      <c r="J23" s="9">
        <f t="shared" si="8"/>
        <v>-1980</v>
      </c>
      <c r="K23" s="35">
        <v>6</v>
      </c>
      <c r="L23" s="9">
        <f t="shared" si="1"/>
        <v>1980</v>
      </c>
      <c r="M23" s="9">
        <v>14</v>
      </c>
      <c r="N23" s="9">
        <f t="shared" si="2"/>
        <v>4620</v>
      </c>
      <c r="O23" s="9">
        <v>10</v>
      </c>
      <c r="P23" s="9">
        <f t="shared" si="3"/>
        <v>3300</v>
      </c>
      <c r="Q23" s="9">
        <v>35</v>
      </c>
      <c r="R23" s="9">
        <f t="shared" si="4"/>
        <v>11550</v>
      </c>
      <c r="S23" s="9">
        <v>10</v>
      </c>
      <c r="T23" s="9">
        <f t="shared" si="9"/>
        <v>3300</v>
      </c>
    </row>
    <row r="24" spans="1:20" ht="15" x14ac:dyDescent="0.2">
      <c r="A24" s="30">
        <v>16</v>
      </c>
      <c r="B24" s="21" t="s">
        <v>21</v>
      </c>
      <c r="C24" s="22" t="s">
        <v>72</v>
      </c>
      <c r="D24" s="22">
        <v>405</v>
      </c>
      <c r="E24" s="9">
        <v>42</v>
      </c>
      <c r="F24" s="9">
        <f t="shared" si="0"/>
        <v>17010</v>
      </c>
      <c r="G24" s="9">
        <f t="shared" si="5"/>
        <v>59.8</v>
      </c>
      <c r="H24" s="9">
        <f t="shared" si="6"/>
        <v>24219</v>
      </c>
      <c r="I24" s="9">
        <f t="shared" si="7"/>
        <v>-11340</v>
      </c>
      <c r="J24" s="9">
        <f t="shared" si="8"/>
        <v>810</v>
      </c>
      <c r="K24" s="35">
        <v>70</v>
      </c>
      <c r="L24" s="9">
        <f t="shared" si="1"/>
        <v>28350</v>
      </c>
      <c r="M24" s="9">
        <v>40</v>
      </c>
      <c r="N24" s="9">
        <f t="shared" si="2"/>
        <v>16200</v>
      </c>
      <c r="O24" s="9">
        <v>64</v>
      </c>
      <c r="P24" s="9">
        <f t="shared" si="3"/>
        <v>25920</v>
      </c>
      <c r="Q24" s="9">
        <v>45</v>
      </c>
      <c r="R24" s="9">
        <f t="shared" si="4"/>
        <v>18225</v>
      </c>
      <c r="S24" s="9">
        <v>80</v>
      </c>
      <c r="T24" s="9">
        <f t="shared" si="9"/>
        <v>32400</v>
      </c>
    </row>
    <row r="25" spans="1:20" ht="15" x14ac:dyDescent="0.2">
      <c r="A25" s="30">
        <v>17</v>
      </c>
      <c r="B25" s="21" t="s">
        <v>58</v>
      </c>
      <c r="C25" s="22" t="s">
        <v>72</v>
      </c>
      <c r="D25" s="22">
        <v>75</v>
      </c>
      <c r="E25" s="9">
        <v>60</v>
      </c>
      <c r="F25" s="9">
        <f t="shared" si="0"/>
        <v>4500</v>
      </c>
      <c r="G25" s="9">
        <f t="shared" si="5"/>
        <v>67.8</v>
      </c>
      <c r="H25" s="9">
        <f t="shared" si="6"/>
        <v>5085</v>
      </c>
      <c r="I25" s="9">
        <f t="shared" si="7"/>
        <v>375</v>
      </c>
      <c r="J25" s="9">
        <f t="shared" si="8"/>
        <v>1500</v>
      </c>
      <c r="K25" s="35">
        <v>55</v>
      </c>
      <c r="L25" s="9">
        <f t="shared" si="1"/>
        <v>4125</v>
      </c>
      <c r="M25" s="9">
        <v>40</v>
      </c>
      <c r="N25" s="9">
        <f t="shared" si="2"/>
        <v>3000</v>
      </c>
      <c r="O25" s="9">
        <v>79</v>
      </c>
      <c r="P25" s="9">
        <f t="shared" si="3"/>
        <v>5925</v>
      </c>
      <c r="Q25" s="9">
        <v>45</v>
      </c>
      <c r="R25" s="9">
        <f t="shared" si="4"/>
        <v>3375</v>
      </c>
      <c r="S25" s="9">
        <v>120</v>
      </c>
      <c r="T25" s="9">
        <f t="shared" si="9"/>
        <v>9000</v>
      </c>
    </row>
    <row r="26" spans="1:20" ht="15" x14ac:dyDescent="0.2">
      <c r="A26" s="30">
        <v>18</v>
      </c>
      <c r="B26" s="21" t="s">
        <v>59</v>
      </c>
      <c r="C26" s="22" t="s">
        <v>72</v>
      </c>
      <c r="D26" s="22">
        <v>155</v>
      </c>
      <c r="E26" s="9">
        <v>140</v>
      </c>
      <c r="F26" s="9">
        <f t="shared" si="0"/>
        <v>21700</v>
      </c>
      <c r="G26" s="9">
        <f t="shared" si="5"/>
        <v>249</v>
      </c>
      <c r="H26" s="9">
        <f t="shared" si="6"/>
        <v>38595</v>
      </c>
      <c r="I26" s="9">
        <f t="shared" si="7"/>
        <v>-17050</v>
      </c>
      <c r="J26" s="9">
        <f t="shared" si="8"/>
        <v>-2325</v>
      </c>
      <c r="K26" s="35">
        <v>250</v>
      </c>
      <c r="L26" s="9">
        <f t="shared" si="1"/>
        <v>38750</v>
      </c>
      <c r="M26" s="9">
        <v>155</v>
      </c>
      <c r="N26" s="9">
        <f t="shared" si="2"/>
        <v>24025</v>
      </c>
      <c r="O26" s="9">
        <v>325</v>
      </c>
      <c r="P26" s="9">
        <f t="shared" si="3"/>
        <v>50375</v>
      </c>
      <c r="Q26" s="9">
        <v>195</v>
      </c>
      <c r="R26" s="9">
        <f t="shared" si="4"/>
        <v>30225</v>
      </c>
      <c r="S26" s="9">
        <v>320</v>
      </c>
      <c r="T26" s="9">
        <f t="shared" si="9"/>
        <v>49600</v>
      </c>
    </row>
    <row r="27" spans="1:20" ht="15" x14ac:dyDescent="0.2">
      <c r="A27" s="30">
        <v>19</v>
      </c>
      <c r="B27" s="21" t="s">
        <v>60</v>
      </c>
      <c r="C27" s="22" t="s">
        <v>67</v>
      </c>
      <c r="D27" s="22">
        <v>1</v>
      </c>
      <c r="E27" s="9">
        <v>3000</v>
      </c>
      <c r="F27" s="9">
        <f t="shared" si="0"/>
        <v>3000</v>
      </c>
      <c r="G27" s="9">
        <f t="shared" si="5"/>
        <v>6845</v>
      </c>
      <c r="H27" s="9">
        <f t="shared" si="6"/>
        <v>6845</v>
      </c>
      <c r="I27" s="9">
        <f t="shared" si="7"/>
        <v>-1500</v>
      </c>
      <c r="J27" s="9">
        <f t="shared" si="8"/>
        <v>-4125</v>
      </c>
      <c r="K27" s="35">
        <v>4500</v>
      </c>
      <c r="L27" s="9">
        <f t="shared" si="1"/>
        <v>4500</v>
      </c>
      <c r="M27" s="9">
        <v>7125</v>
      </c>
      <c r="N27" s="9">
        <f t="shared" si="2"/>
        <v>7125</v>
      </c>
      <c r="O27" s="9">
        <v>4100</v>
      </c>
      <c r="P27" s="9">
        <f t="shared" si="3"/>
        <v>4100</v>
      </c>
      <c r="Q27" s="9">
        <v>9500</v>
      </c>
      <c r="R27" s="9">
        <f t="shared" si="4"/>
        <v>9500</v>
      </c>
      <c r="S27" s="9">
        <v>9000</v>
      </c>
      <c r="T27" s="9">
        <f t="shared" si="9"/>
        <v>9000</v>
      </c>
    </row>
    <row r="28" spans="1:20" ht="15" x14ac:dyDescent="0.2">
      <c r="A28" s="30">
        <v>20</v>
      </c>
      <c r="B28" s="21" t="s">
        <v>61</v>
      </c>
      <c r="C28" s="22" t="s">
        <v>67</v>
      </c>
      <c r="D28" s="22">
        <v>2</v>
      </c>
      <c r="E28" s="9">
        <v>750</v>
      </c>
      <c r="F28" s="9">
        <f t="shared" si="0"/>
        <v>1500</v>
      </c>
      <c r="G28" s="9">
        <f t="shared" si="5"/>
        <v>3330</v>
      </c>
      <c r="H28" s="9">
        <f t="shared" si="6"/>
        <v>6660</v>
      </c>
      <c r="I28" s="9">
        <f t="shared" si="7"/>
        <v>-300</v>
      </c>
      <c r="J28" s="9">
        <f t="shared" si="8"/>
        <v>500</v>
      </c>
      <c r="K28" s="35">
        <v>900</v>
      </c>
      <c r="L28" s="9">
        <f t="shared" si="1"/>
        <v>1800</v>
      </c>
      <c r="M28" s="9">
        <v>500</v>
      </c>
      <c r="N28" s="9">
        <f t="shared" si="2"/>
        <v>1000</v>
      </c>
      <c r="O28" s="9">
        <v>650</v>
      </c>
      <c r="P28" s="9">
        <f t="shared" si="3"/>
        <v>1300</v>
      </c>
      <c r="Q28" s="9">
        <v>13500</v>
      </c>
      <c r="R28" s="9">
        <f t="shared" si="4"/>
        <v>27000</v>
      </c>
      <c r="S28" s="9">
        <v>1100</v>
      </c>
      <c r="T28" s="9">
        <f t="shared" si="9"/>
        <v>2200</v>
      </c>
    </row>
    <row r="29" spans="1:20" ht="15" x14ac:dyDescent="0.2">
      <c r="A29" s="30">
        <v>21</v>
      </c>
      <c r="B29" s="21" t="s">
        <v>62</v>
      </c>
      <c r="C29" s="22" t="s">
        <v>69</v>
      </c>
      <c r="D29" s="22">
        <v>1</v>
      </c>
      <c r="E29" s="9">
        <v>5000</v>
      </c>
      <c r="F29" s="9">
        <f t="shared" si="0"/>
        <v>5000</v>
      </c>
      <c r="G29" s="9">
        <f t="shared" si="5"/>
        <v>5000</v>
      </c>
      <c r="H29" s="9">
        <f t="shared" si="6"/>
        <v>5000</v>
      </c>
      <c r="I29" s="9">
        <f t="shared" si="7"/>
        <v>0</v>
      </c>
      <c r="J29" s="9">
        <f t="shared" si="8"/>
        <v>0</v>
      </c>
      <c r="K29" s="35">
        <v>5000</v>
      </c>
      <c r="L29" s="9">
        <f t="shared" si="1"/>
        <v>5000</v>
      </c>
      <c r="M29" s="9">
        <v>5000</v>
      </c>
      <c r="N29" s="9">
        <f t="shared" si="2"/>
        <v>5000</v>
      </c>
      <c r="O29" s="9">
        <v>5000</v>
      </c>
      <c r="P29" s="9">
        <f t="shared" si="3"/>
        <v>5000</v>
      </c>
      <c r="Q29" s="9">
        <v>5000</v>
      </c>
      <c r="R29" s="9">
        <f t="shared" si="4"/>
        <v>5000</v>
      </c>
      <c r="S29" s="9">
        <v>5000</v>
      </c>
      <c r="T29" s="9">
        <f t="shared" si="9"/>
        <v>5000</v>
      </c>
    </row>
    <row r="30" spans="1:20" ht="15" x14ac:dyDescent="0.2">
      <c r="A30" s="30">
        <v>22</v>
      </c>
      <c r="B30" s="21" t="s">
        <v>63</v>
      </c>
      <c r="C30" s="22" t="s">
        <v>66</v>
      </c>
      <c r="D30" s="22">
        <v>1</v>
      </c>
      <c r="E30" s="9">
        <v>1000</v>
      </c>
      <c r="F30" s="9">
        <f t="shared" si="0"/>
        <v>1000</v>
      </c>
      <c r="G30" s="9">
        <f t="shared" si="5"/>
        <v>1700</v>
      </c>
      <c r="H30" s="9">
        <f t="shared" si="6"/>
        <v>1700</v>
      </c>
      <c r="I30" s="9">
        <f t="shared" si="7"/>
        <v>500</v>
      </c>
      <c r="J30" s="9">
        <f t="shared" si="8"/>
        <v>500</v>
      </c>
      <c r="K30" s="35">
        <v>500</v>
      </c>
      <c r="L30" s="9">
        <f t="shared" si="1"/>
        <v>500</v>
      </c>
      <c r="M30" s="9">
        <v>500</v>
      </c>
      <c r="N30" s="9">
        <f t="shared" si="2"/>
        <v>500</v>
      </c>
      <c r="O30" s="9">
        <v>500</v>
      </c>
      <c r="P30" s="9">
        <f t="shared" si="3"/>
        <v>500</v>
      </c>
      <c r="Q30" s="9">
        <v>3000</v>
      </c>
      <c r="R30" s="9">
        <f t="shared" si="4"/>
        <v>3000</v>
      </c>
      <c r="S30" s="9">
        <v>4000</v>
      </c>
      <c r="T30" s="9">
        <f t="shared" si="9"/>
        <v>4000</v>
      </c>
    </row>
    <row r="31" spans="1:20" ht="15" x14ac:dyDescent="0.2">
      <c r="A31" s="30">
        <v>23</v>
      </c>
      <c r="B31" s="21" t="s">
        <v>64</v>
      </c>
      <c r="C31" s="22" t="s">
        <v>66</v>
      </c>
      <c r="D31" s="22">
        <v>1</v>
      </c>
      <c r="E31" s="9">
        <v>5000</v>
      </c>
      <c r="F31" s="9">
        <f t="shared" si="0"/>
        <v>5000</v>
      </c>
      <c r="G31" s="9">
        <f t="shared" si="5"/>
        <v>6340.2</v>
      </c>
      <c r="H31" s="9">
        <f t="shared" si="6"/>
        <v>6340.2</v>
      </c>
      <c r="I31" s="9">
        <f t="shared" si="7"/>
        <v>300</v>
      </c>
      <c r="J31" s="9">
        <f t="shared" si="8"/>
        <v>1500</v>
      </c>
      <c r="K31" s="35">
        <v>4700</v>
      </c>
      <c r="L31" s="9">
        <f t="shared" si="1"/>
        <v>4700</v>
      </c>
      <c r="M31" s="9">
        <v>3500</v>
      </c>
      <c r="N31" s="9">
        <f t="shared" si="2"/>
        <v>3500</v>
      </c>
      <c r="O31" s="9">
        <v>1</v>
      </c>
      <c r="P31" s="9">
        <f t="shared" si="3"/>
        <v>1</v>
      </c>
      <c r="Q31" s="9">
        <v>6500</v>
      </c>
      <c r="R31" s="9">
        <f t="shared" si="4"/>
        <v>6500</v>
      </c>
      <c r="S31" s="9">
        <v>17000</v>
      </c>
      <c r="T31" s="9">
        <f t="shared" si="9"/>
        <v>17000</v>
      </c>
    </row>
    <row r="32" spans="1:20" ht="15" x14ac:dyDescent="0.2">
      <c r="A32" s="30">
        <v>24</v>
      </c>
      <c r="B32" s="21" t="s">
        <v>38</v>
      </c>
      <c r="C32" s="22" t="s">
        <v>66</v>
      </c>
      <c r="D32" s="22">
        <v>1</v>
      </c>
      <c r="E32" s="9">
        <v>5000</v>
      </c>
      <c r="F32" s="9">
        <f t="shared" si="0"/>
        <v>5000</v>
      </c>
      <c r="G32" s="9">
        <f t="shared" si="5"/>
        <v>3700</v>
      </c>
      <c r="H32" s="9">
        <f t="shared" si="6"/>
        <v>3700</v>
      </c>
      <c r="I32" s="9">
        <f t="shared" si="7"/>
        <v>4500</v>
      </c>
      <c r="J32" s="9">
        <f t="shared" si="8"/>
        <v>2000</v>
      </c>
      <c r="K32" s="35">
        <v>500</v>
      </c>
      <c r="L32" s="9">
        <f t="shared" si="1"/>
        <v>500</v>
      </c>
      <c r="M32" s="9">
        <v>3000</v>
      </c>
      <c r="N32" s="9">
        <f t="shared" si="2"/>
        <v>3000</v>
      </c>
      <c r="O32" s="9">
        <v>5500</v>
      </c>
      <c r="P32" s="9">
        <f t="shared" si="3"/>
        <v>5500</v>
      </c>
      <c r="Q32" s="9">
        <v>4500</v>
      </c>
      <c r="R32" s="9">
        <f t="shared" si="4"/>
        <v>4500</v>
      </c>
      <c r="S32" s="9">
        <v>5000</v>
      </c>
      <c r="T32" s="9">
        <f t="shared" si="9"/>
        <v>5000</v>
      </c>
    </row>
    <row r="33" spans="1:20" ht="15" x14ac:dyDescent="0.2">
      <c r="A33" s="30">
        <v>25</v>
      </c>
      <c r="B33" s="21" t="s">
        <v>39</v>
      </c>
      <c r="C33" s="22" t="s">
        <v>71</v>
      </c>
      <c r="D33" s="22">
        <v>330</v>
      </c>
      <c r="E33" s="9">
        <v>40</v>
      </c>
      <c r="F33" s="9">
        <f t="shared" si="0"/>
        <v>13200</v>
      </c>
      <c r="G33" s="9">
        <f t="shared" si="5"/>
        <v>63.6</v>
      </c>
      <c r="H33" s="9">
        <f t="shared" si="6"/>
        <v>20988</v>
      </c>
      <c r="I33" s="9">
        <f t="shared" si="7"/>
        <v>-1650</v>
      </c>
      <c r="J33" s="9">
        <f t="shared" si="8"/>
        <v>-5610</v>
      </c>
      <c r="K33" s="35">
        <v>45</v>
      </c>
      <c r="L33" s="9">
        <f t="shared" si="1"/>
        <v>14850</v>
      </c>
      <c r="M33" s="9">
        <v>57</v>
      </c>
      <c r="N33" s="9">
        <f t="shared" si="2"/>
        <v>18810</v>
      </c>
      <c r="O33" s="9">
        <v>61</v>
      </c>
      <c r="P33" s="9">
        <f t="shared" si="3"/>
        <v>20130</v>
      </c>
      <c r="Q33" s="9">
        <v>105</v>
      </c>
      <c r="R33" s="9">
        <f t="shared" si="4"/>
        <v>34650</v>
      </c>
      <c r="S33" s="9">
        <v>50</v>
      </c>
      <c r="T33" s="9">
        <f t="shared" si="9"/>
        <v>16500</v>
      </c>
    </row>
    <row r="34" spans="1:20" ht="15" x14ac:dyDescent="0.2">
      <c r="A34" s="30">
        <v>26</v>
      </c>
      <c r="B34" s="21" t="s">
        <v>40</v>
      </c>
      <c r="C34" s="22" t="s">
        <v>70</v>
      </c>
      <c r="D34" s="22">
        <v>15</v>
      </c>
      <c r="E34" s="9">
        <v>120</v>
      </c>
      <c r="F34" s="9">
        <f t="shared" si="0"/>
        <v>1800</v>
      </c>
      <c r="G34" s="9">
        <f t="shared" si="5"/>
        <v>235.6</v>
      </c>
      <c r="H34" s="9">
        <f t="shared" si="6"/>
        <v>3534</v>
      </c>
      <c r="I34" s="9">
        <f t="shared" si="7"/>
        <v>-3150</v>
      </c>
      <c r="J34" s="9">
        <f t="shared" si="8"/>
        <v>-2700</v>
      </c>
      <c r="K34" s="35">
        <v>330</v>
      </c>
      <c r="L34" s="9">
        <f t="shared" si="1"/>
        <v>4950</v>
      </c>
      <c r="M34" s="9">
        <v>300</v>
      </c>
      <c r="N34" s="9">
        <f t="shared" si="2"/>
        <v>4500</v>
      </c>
      <c r="O34" s="9">
        <v>173</v>
      </c>
      <c r="P34" s="9">
        <f t="shared" si="3"/>
        <v>2595</v>
      </c>
      <c r="Q34" s="9">
        <v>255</v>
      </c>
      <c r="R34" s="9">
        <f t="shared" si="4"/>
        <v>3825</v>
      </c>
      <c r="S34" s="9">
        <v>120</v>
      </c>
      <c r="T34" s="9">
        <f t="shared" si="9"/>
        <v>1800</v>
      </c>
    </row>
    <row r="35" spans="1:20" ht="15" x14ac:dyDescent="0.2">
      <c r="A35" s="30">
        <v>27</v>
      </c>
      <c r="B35" s="28" t="s">
        <v>41</v>
      </c>
      <c r="C35" s="22" t="s">
        <v>66</v>
      </c>
      <c r="D35" s="22">
        <v>1</v>
      </c>
      <c r="E35" s="9">
        <v>3000</v>
      </c>
      <c r="F35" s="9">
        <f t="shared" si="0"/>
        <v>3000</v>
      </c>
      <c r="G35" s="9">
        <f t="shared" si="5"/>
        <v>2910</v>
      </c>
      <c r="H35" s="9">
        <f t="shared" si="6"/>
        <v>2910</v>
      </c>
      <c r="I35" s="9">
        <f t="shared" si="7"/>
        <v>800</v>
      </c>
      <c r="J35" s="9">
        <f t="shared" si="8"/>
        <v>1000</v>
      </c>
      <c r="K35" s="35">
        <v>2200</v>
      </c>
      <c r="L35" s="9">
        <f t="shared" si="1"/>
        <v>2200</v>
      </c>
      <c r="M35" s="9">
        <v>2000</v>
      </c>
      <c r="N35" s="9">
        <f t="shared" si="2"/>
        <v>2000</v>
      </c>
      <c r="O35" s="9">
        <v>2850</v>
      </c>
      <c r="P35" s="9">
        <f t="shared" si="3"/>
        <v>2850</v>
      </c>
      <c r="Q35" s="9">
        <v>4500</v>
      </c>
      <c r="R35" s="9">
        <f t="shared" si="4"/>
        <v>4500</v>
      </c>
      <c r="S35" s="9">
        <v>3000</v>
      </c>
      <c r="T35" s="9">
        <f t="shared" si="9"/>
        <v>3000</v>
      </c>
    </row>
    <row r="36" spans="1:20" ht="15" x14ac:dyDescent="0.2">
      <c r="A36" s="30">
        <v>28</v>
      </c>
      <c r="B36" s="28" t="s">
        <v>65</v>
      </c>
      <c r="C36" s="22" t="s">
        <v>71</v>
      </c>
      <c r="D36" s="22">
        <v>45</v>
      </c>
      <c r="E36" s="9">
        <v>5</v>
      </c>
      <c r="F36" s="9">
        <f t="shared" si="0"/>
        <v>225</v>
      </c>
      <c r="G36" s="9">
        <f t="shared" si="5"/>
        <v>45.6</v>
      </c>
      <c r="H36" s="9">
        <f t="shared" si="6"/>
        <v>2052</v>
      </c>
      <c r="I36" s="9">
        <f t="shared" si="7"/>
        <v>-585</v>
      </c>
      <c r="J36" s="9">
        <f t="shared" si="8"/>
        <v>-1305</v>
      </c>
      <c r="K36" s="35">
        <v>18</v>
      </c>
      <c r="L36" s="9">
        <f t="shared" si="1"/>
        <v>810</v>
      </c>
      <c r="M36" s="9">
        <v>34</v>
      </c>
      <c r="N36" s="9">
        <f t="shared" si="2"/>
        <v>1530</v>
      </c>
      <c r="O36" s="9">
        <v>6</v>
      </c>
      <c r="P36" s="9">
        <f t="shared" si="3"/>
        <v>270</v>
      </c>
      <c r="Q36" s="9">
        <v>150</v>
      </c>
      <c r="R36" s="9">
        <f t="shared" si="4"/>
        <v>6750</v>
      </c>
      <c r="S36" s="9">
        <v>20</v>
      </c>
      <c r="T36" s="9">
        <f t="shared" si="9"/>
        <v>900</v>
      </c>
    </row>
    <row r="37" spans="1:20" x14ac:dyDescent="0.2">
      <c r="A37" s="19"/>
      <c r="B37" s="26" t="s">
        <v>24</v>
      </c>
      <c r="C37" s="22"/>
      <c r="D37" s="22"/>
      <c r="E37" s="9"/>
      <c r="F37" s="27">
        <f>SUM(F9:F36)</f>
        <v>263985.40000000002</v>
      </c>
      <c r="G37" s="9"/>
      <c r="H37" s="9">
        <f t="shared" si="6"/>
        <v>339188.8</v>
      </c>
      <c r="I37" s="9">
        <f>F37-L37</f>
        <v>-27795.599999999977</v>
      </c>
      <c r="J37" s="9">
        <f t="shared" si="8"/>
        <v>-74806.599999999977</v>
      </c>
      <c r="K37" s="9"/>
      <c r="L37" s="27">
        <f>SUM(L9:L36)</f>
        <v>291781</v>
      </c>
      <c r="M37" s="9"/>
      <c r="N37" s="27">
        <f>SUM(N9:N36)</f>
        <v>338792</v>
      </c>
      <c r="O37" s="27"/>
      <c r="P37" s="27">
        <f>SUM(P9:P36)</f>
        <v>344721</v>
      </c>
      <c r="Q37" s="27"/>
      <c r="R37" s="27">
        <f>SUM(R9:R36)</f>
        <v>357560</v>
      </c>
      <c r="S37" s="27"/>
      <c r="T37" s="27">
        <f>SUM(T9:T36)</f>
        <v>363090</v>
      </c>
    </row>
    <row r="38" spans="1:20" x14ac:dyDescent="0.2">
      <c r="A38" s="19"/>
      <c r="B38" s="24" t="s">
        <v>25</v>
      </c>
      <c r="C38" s="22"/>
      <c r="D38" s="22"/>
      <c r="E38" s="9"/>
      <c r="F38" s="27">
        <f>SUM(F37:F37)</f>
        <v>263985.40000000002</v>
      </c>
      <c r="G38" s="9"/>
      <c r="H38" s="9"/>
      <c r="I38" s="9"/>
      <c r="J38" s="9"/>
      <c r="K38" s="9"/>
      <c r="L38" s="27">
        <f>L37</f>
        <v>291781</v>
      </c>
      <c r="M38" s="9"/>
      <c r="N38" s="27">
        <f>SUM(N37:N37)</f>
        <v>338792</v>
      </c>
      <c r="O38" s="27"/>
      <c r="P38" s="27">
        <f>SUM(P37:P37)</f>
        <v>344721</v>
      </c>
      <c r="Q38" s="27"/>
      <c r="R38" s="27">
        <f>SUM(R37:R37)</f>
        <v>357560</v>
      </c>
      <c r="S38" s="27"/>
      <c r="T38" s="27">
        <f>SUM(T37:T37)</f>
        <v>363090</v>
      </c>
    </row>
    <row r="39" spans="1:20" x14ac:dyDescent="0.2">
      <c r="A39" s="19"/>
      <c r="B39" s="21"/>
      <c r="C39" s="22"/>
      <c r="D39" s="22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26.25" customHeight="1" x14ac:dyDescent="0.2">
      <c r="A40" s="20" t="s">
        <v>31</v>
      </c>
      <c r="B40" s="20" t="s">
        <v>30</v>
      </c>
      <c r="C40" s="4"/>
      <c r="D40" s="15"/>
      <c r="E40" s="5"/>
      <c r="F40" s="4"/>
      <c r="G40" s="34" t="s">
        <v>88</v>
      </c>
      <c r="H40" s="34" t="s">
        <v>89</v>
      </c>
      <c r="I40" s="37" t="s">
        <v>91</v>
      </c>
      <c r="J40" s="37" t="s">
        <v>92</v>
      </c>
      <c r="K40" s="5"/>
      <c r="L40" s="5"/>
      <c r="M40" s="39" t="s">
        <v>93</v>
      </c>
      <c r="N40" s="40"/>
      <c r="O40" s="5"/>
      <c r="P40" s="5"/>
      <c r="Q40" s="5"/>
      <c r="R40" s="5"/>
      <c r="S40" s="5"/>
      <c r="T40" s="5"/>
    </row>
    <row r="41" spans="1:20" ht="15" x14ac:dyDescent="0.2">
      <c r="A41" s="31">
        <v>29</v>
      </c>
      <c r="B41" s="21" t="s">
        <v>42</v>
      </c>
      <c r="C41" s="22" t="s">
        <v>68</v>
      </c>
      <c r="D41" s="22">
        <v>12</v>
      </c>
      <c r="E41" s="9">
        <v>22</v>
      </c>
      <c r="F41" s="9">
        <f t="shared" si="0"/>
        <v>264</v>
      </c>
      <c r="G41" s="9">
        <f t="shared" si="5"/>
        <v>638</v>
      </c>
      <c r="H41" s="9">
        <f t="shared" si="6"/>
        <v>7656</v>
      </c>
      <c r="I41" s="9">
        <f t="shared" si="7"/>
        <v>-192</v>
      </c>
      <c r="J41" s="9">
        <f t="shared" si="8"/>
        <v>-6216</v>
      </c>
      <c r="K41" s="35">
        <v>38</v>
      </c>
      <c r="L41" s="9">
        <f t="shared" ref="L41:L54" si="10">D41*K41</f>
        <v>456</v>
      </c>
      <c r="M41" s="9">
        <v>540</v>
      </c>
      <c r="N41" s="9">
        <f t="shared" ref="N41:N54" si="11">D41*M41</f>
        <v>6480</v>
      </c>
      <c r="O41" s="9">
        <v>12</v>
      </c>
      <c r="P41" s="9">
        <f t="shared" ref="P41:P54" si="12">D41*O41</f>
        <v>144</v>
      </c>
      <c r="Q41" s="9">
        <v>2500</v>
      </c>
      <c r="R41" s="9">
        <f t="shared" ref="R41:R54" si="13">D41*Q41</f>
        <v>30000</v>
      </c>
      <c r="S41" s="9">
        <v>100</v>
      </c>
      <c r="T41" s="9">
        <f>D41*S41</f>
        <v>1200</v>
      </c>
    </row>
    <row r="42" spans="1:20" ht="15" x14ac:dyDescent="0.2">
      <c r="A42" s="31">
        <v>30</v>
      </c>
      <c r="B42" s="21" t="s">
        <v>43</v>
      </c>
      <c r="C42" s="22" t="s">
        <v>81</v>
      </c>
      <c r="D42" s="22">
        <v>90</v>
      </c>
      <c r="E42" s="9">
        <v>0.5</v>
      </c>
      <c r="F42" s="9">
        <f t="shared" si="0"/>
        <v>45</v>
      </c>
      <c r="G42" s="9">
        <f t="shared" si="5"/>
        <v>22.9</v>
      </c>
      <c r="H42" s="9">
        <f t="shared" si="6"/>
        <v>2061</v>
      </c>
      <c r="I42" s="9">
        <f t="shared" si="7"/>
        <v>-135</v>
      </c>
      <c r="J42" s="9">
        <f t="shared" si="8"/>
        <v>-5985</v>
      </c>
      <c r="K42" s="35">
        <v>2</v>
      </c>
      <c r="L42" s="9">
        <f t="shared" si="10"/>
        <v>180</v>
      </c>
      <c r="M42" s="9">
        <v>67</v>
      </c>
      <c r="N42" s="9">
        <f t="shared" si="11"/>
        <v>6030</v>
      </c>
      <c r="O42" s="9">
        <v>0.5</v>
      </c>
      <c r="P42" s="9">
        <f t="shared" si="12"/>
        <v>45</v>
      </c>
      <c r="Q42" s="9">
        <v>25</v>
      </c>
      <c r="R42" s="9">
        <f t="shared" si="13"/>
        <v>2250</v>
      </c>
      <c r="S42" s="9">
        <v>20</v>
      </c>
      <c r="T42" s="9">
        <f t="shared" ref="T42:T54" si="14">D42*S42</f>
        <v>1800</v>
      </c>
    </row>
    <row r="43" spans="1:20" ht="15" x14ac:dyDescent="0.2">
      <c r="A43" s="31">
        <v>31</v>
      </c>
      <c r="B43" s="21" t="s">
        <v>44</v>
      </c>
      <c r="C43" s="22" t="s">
        <v>67</v>
      </c>
      <c r="D43" s="22">
        <v>1</v>
      </c>
      <c r="E43" s="9">
        <v>1250</v>
      </c>
      <c r="F43" s="9">
        <f t="shared" si="0"/>
        <v>1250</v>
      </c>
      <c r="G43" s="9">
        <f t="shared" si="5"/>
        <v>2370</v>
      </c>
      <c r="H43" s="9">
        <f t="shared" si="6"/>
        <v>2370</v>
      </c>
      <c r="I43" s="9">
        <f t="shared" si="7"/>
        <v>-550</v>
      </c>
      <c r="J43" s="9">
        <f t="shared" si="8"/>
        <v>-2750</v>
      </c>
      <c r="K43" s="35">
        <v>1800</v>
      </c>
      <c r="L43" s="9">
        <f t="shared" si="10"/>
        <v>1800</v>
      </c>
      <c r="M43" s="9">
        <v>4000</v>
      </c>
      <c r="N43" s="9">
        <f t="shared" si="11"/>
        <v>4000</v>
      </c>
      <c r="O43" s="9">
        <v>550</v>
      </c>
      <c r="P43" s="9">
        <f t="shared" si="12"/>
        <v>550</v>
      </c>
      <c r="Q43" s="9">
        <v>3500</v>
      </c>
      <c r="R43" s="9">
        <f t="shared" si="13"/>
        <v>3500</v>
      </c>
      <c r="S43" s="9">
        <v>2000</v>
      </c>
      <c r="T43" s="9">
        <f t="shared" si="14"/>
        <v>2000</v>
      </c>
    </row>
    <row r="44" spans="1:20" ht="15" x14ac:dyDescent="0.2">
      <c r="A44" s="31">
        <v>32</v>
      </c>
      <c r="B44" s="21" t="s">
        <v>73</v>
      </c>
      <c r="C44" s="22" t="s">
        <v>67</v>
      </c>
      <c r="D44" s="22">
        <v>1</v>
      </c>
      <c r="E44" s="9">
        <v>17500</v>
      </c>
      <c r="F44" s="9">
        <f t="shared" si="0"/>
        <v>17500</v>
      </c>
      <c r="G44" s="9">
        <f t="shared" si="5"/>
        <v>42100</v>
      </c>
      <c r="H44" s="9">
        <f t="shared" si="6"/>
        <v>42100</v>
      </c>
      <c r="I44" s="9">
        <f t="shared" si="7"/>
        <v>-7500</v>
      </c>
      <c r="J44" s="9">
        <f t="shared" si="8"/>
        <v>-2500</v>
      </c>
      <c r="K44" s="35">
        <v>25000</v>
      </c>
      <c r="L44" s="9">
        <f t="shared" si="10"/>
        <v>25000</v>
      </c>
      <c r="M44" s="9">
        <v>20000</v>
      </c>
      <c r="N44" s="9">
        <f t="shared" si="11"/>
        <v>20000</v>
      </c>
      <c r="O44" s="9">
        <v>40000</v>
      </c>
      <c r="P44" s="9">
        <f t="shared" si="12"/>
        <v>40000</v>
      </c>
      <c r="Q44" s="9">
        <v>28500</v>
      </c>
      <c r="R44" s="9">
        <f t="shared" si="13"/>
        <v>28500</v>
      </c>
      <c r="S44" s="9">
        <v>97000</v>
      </c>
      <c r="T44" s="9">
        <f t="shared" si="14"/>
        <v>97000</v>
      </c>
    </row>
    <row r="45" spans="1:20" ht="15" x14ac:dyDescent="0.2">
      <c r="A45" s="31">
        <v>33</v>
      </c>
      <c r="B45" s="21" t="s">
        <v>74</v>
      </c>
      <c r="C45" s="22" t="s">
        <v>67</v>
      </c>
      <c r="D45" s="22">
        <v>1</v>
      </c>
      <c r="E45" s="9">
        <v>3000</v>
      </c>
      <c r="F45" s="9">
        <f t="shared" si="0"/>
        <v>3000</v>
      </c>
      <c r="G45" s="9">
        <f t="shared" si="5"/>
        <v>3037</v>
      </c>
      <c r="H45" s="9">
        <f t="shared" si="6"/>
        <v>3037</v>
      </c>
      <c r="I45" s="9">
        <f t="shared" si="7"/>
        <v>500</v>
      </c>
      <c r="J45" s="9">
        <f t="shared" si="8"/>
        <v>515</v>
      </c>
      <c r="K45" s="35">
        <v>2500</v>
      </c>
      <c r="L45" s="9">
        <f t="shared" si="10"/>
        <v>2500</v>
      </c>
      <c r="M45" s="9">
        <v>2485</v>
      </c>
      <c r="N45" s="9">
        <f t="shared" si="11"/>
        <v>2485</v>
      </c>
      <c r="O45" s="9">
        <v>3500</v>
      </c>
      <c r="P45" s="9">
        <f t="shared" si="12"/>
        <v>3500</v>
      </c>
      <c r="Q45" s="9">
        <v>4500</v>
      </c>
      <c r="R45" s="9">
        <f t="shared" si="13"/>
        <v>4500</v>
      </c>
      <c r="S45" s="9">
        <v>2200</v>
      </c>
      <c r="T45" s="9">
        <f t="shared" si="14"/>
        <v>2200</v>
      </c>
    </row>
    <row r="46" spans="1:20" ht="15" x14ac:dyDescent="0.2">
      <c r="A46" s="31">
        <v>34</v>
      </c>
      <c r="B46" s="21" t="s">
        <v>75</v>
      </c>
      <c r="C46" s="22" t="s">
        <v>67</v>
      </c>
      <c r="D46" s="22">
        <v>1</v>
      </c>
      <c r="E46" s="9">
        <v>3500</v>
      </c>
      <c r="F46" s="9">
        <f t="shared" si="0"/>
        <v>3500</v>
      </c>
      <c r="G46" s="9">
        <f t="shared" si="5"/>
        <v>2350</v>
      </c>
      <c r="H46" s="9">
        <f t="shared" si="6"/>
        <v>2350</v>
      </c>
      <c r="I46" s="9">
        <f t="shared" si="7"/>
        <v>1000</v>
      </c>
      <c r="J46" s="9">
        <f t="shared" si="8"/>
        <v>50</v>
      </c>
      <c r="K46" s="35">
        <v>2500</v>
      </c>
      <c r="L46" s="9">
        <f t="shared" si="10"/>
        <v>2500</v>
      </c>
      <c r="M46" s="9">
        <v>3450</v>
      </c>
      <c r="N46" s="9">
        <f t="shared" si="11"/>
        <v>3450</v>
      </c>
      <c r="O46" s="9">
        <v>1900</v>
      </c>
      <c r="P46" s="9">
        <f t="shared" si="12"/>
        <v>1900</v>
      </c>
      <c r="Q46" s="9">
        <v>1900</v>
      </c>
      <c r="R46" s="9">
        <f t="shared" si="13"/>
        <v>1900</v>
      </c>
      <c r="S46" s="9">
        <v>2000</v>
      </c>
      <c r="T46" s="9">
        <f t="shared" si="14"/>
        <v>2000</v>
      </c>
    </row>
    <row r="47" spans="1:20" ht="15" x14ac:dyDescent="0.2">
      <c r="A47" s="31">
        <v>35</v>
      </c>
      <c r="B47" s="21" t="s">
        <v>45</v>
      </c>
      <c r="C47" s="22" t="s">
        <v>67</v>
      </c>
      <c r="D47" s="22">
        <v>1</v>
      </c>
      <c r="E47" s="9">
        <v>1250</v>
      </c>
      <c r="F47" s="9">
        <f t="shared" si="0"/>
        <v>1250</v>
      </c>
      <c r="G47" s="9">
        <f t="shared" si="5"/>
        <v>1982</v>
      </c>
      <c r="H47" s="9">
        <f t="shared" si="6"/>
        <v>1982</v>
      </c>
      <c r="I47" s="9">
        <f t="shared" si="7"/>
        <v>-1650</v>
      </c>
      <c r="J47" s="9">
        <f t="shared" si="8"/>
        <v>90</v>
      </c>
      <c r="K47" s="35">
        <v>2900</v>
      </c>
      <c r="L47" s="9">
        <f t="shared" si="10"/>
        <v>2900</v>
      </c>
      <c r="M47" s="9">
        <v>1160</v>
      </c>
      <c r="N47" s="9">
        <f t="shared" si="11"/>
        <v>1160</v>
      </c>
      <c r="O47" s="9">
        <v>1600</v>
      </c>
      <c r="P47" s="9">
        <f t="shared" si="12"/>
        <v>1600</v>
      </c>
      <c r="Q47" s="9">
        <v>3250</v>
      </c>
      <c r="R47" s="9">
        <f t="shared" si="13"/>
        <v>3250</v>
      </c>
      <c r="S47" s="9">
        <v>1000</v>
      </c>
      <c r="T47" s="9">
        <f t="shared" si="14"/>
        <v>1000</v>
      </c>
    </row>
    <row r="48" spans="1:20" ht="15" x14ac:dyDescent="0.2">
      <c r="A48" s="31">
        <v>36</v>
      </c>
      <c r="B48" s="21" t="s">
        <v>76</v>
      </c>
      <c r="C48" s="22" t="s">
        <v>66</v>
      </c>
      <c r="D48" s="22">
        <v>1</v>
      </c>
      <c r="E48" s="9">
        <v>1000</v>
      </c>
      <c r="F48" s="9">
        <f t="shared" si="0"/>
        <v>1000</v>
      </c>
      <c r="G48" s="9">
        <f t="shared" si="5"/>
        <v>790</v>
      </c>
      <c r="H48" s="9">
        <f t="shared" si="6"/>
        <v>790</v>
      </c>
      <c r="I48" s="9">
        <f t="shared" si="7"/>
        <v>500</v>
      </c>
      <c r="J48" s="9">
        <f t="shared" si="8"/>
        <v>500</v>
      </c>
      <c r="K48" s="35">
        <v>500</v>
      </c>
      <c r="L48" s="9">
        <f t="shared" si="10"/>
        <v>500</v>
      </c>
      <c r="M48" s="9">
        <v>500</v>
      </c>
      <c r="N48" s="9">
        <f t="shared" si="11"/>
        <v>500</v>
      </c>
      <c r="O48" s="9">
        <v>500</v>
      </c>
      <c r="P48" s="9">
        <f t="shared" si="12"/>
        <v>500</v>
      </c>
      <c r="Q48" s="9">
        <v>1850</v>
      </c>
      <c r="R48" s="9">
        <f t="shared" si="13"/>
        <v>1850</v>
      </c>
      <c r="S48" s="9">
        <v>600</v>
      </c>
      <c r="T48" s="9">
        <f t="shared" si="14"/>
        <v>600</v>
      </c>
    </row>
    <row r="49" spans="1:20" ht="15" x14ac:dyDescent="0.2">
      <c r="A49" s="31">
        <v>37</v>
      </c>
      <c r="B49" s="21" t="s">
        <v>77</v>
      </c>
      <c r="C49" s="22" t="s">
        <v>66</v>
      </c>
      <c r="D49" s="22">
        <v>1</v>
      </c>
      <c r="E49" s="9">
        <v>2500</v>
      </c>
      <c r="F49" s="9">
        <f t="shared" si="0"/>
        <v>2500</v>
      </c>
      <c r="G49" s="9">
        <f t="shared" si="5"/>
        <v>2125</v>
      </c>
      <c r="H49" s="9">
        <f t="shared" si="6"/>
        <v>2125</v>
      </c>
      <c r="I49" s="9">
        <f t="shared" si="7"/>
        <v>2000</v>
      </c>
      <c r="J49" s="9">
        <f t="shared" si="8"/>
        <v>-2475</v>
      </c>
      <c r="K49" s="35">
        <v>500</v>
      </c>
      <c r="L49" s="9">
        <f t="shared" si="10"/>
        <v>500</v>
      </c>
      <c r="M49" s="9">
        <v>4975</v>
      </c>
      <c r="N49" s="9">
        <f t="shared" si="11"/>
        <v>4975</v>
      </c>
      <c r="O49" s="9">
        <v>800</v>
      </c>
      <c r="P49" s="9">
        <f t="shared" si="12"/>
        <v>800</v>
      </c>
      <c r="Q49" s="9">
        <v>1950</v>
      </c>
      <c r="R49" s="9">
        <f t="shared" si="13"/>
        <v>1950</v>
      </c>
      <c r="S49" s="9">
        <v>2400</v>
      </c>
      <c r="T49" s="9">
        <f t="shared" si="14"/>
        <v>2400</v>
      </c>
    </row>
    <row r="50" spans="1:20" ht="15" x14ac:dyDescent="0.2">
      <c r="A50" s="31">
        <v>38</v>
      </c>
      <c r="B50" s="21" t="s">
        <v>78</v>
      </c>
      <c r="C50" s="22" t="s">
        <v>67</v>
      </c>
      <c r="D50" s="22">
        <v>1</v>
      </c>
      <c r="E50" s="9">
        <v>1000</v>
      </c>
      <c r="F50" s="9">
        <f t="shared" si="0"/>
        <v>1000</v>
      </c>
      <c r="G50" s="9">
        <f t="shared" si="5"/>
        <v>1455</v>
      </c>
      <c r="H50" s="9">
        <f t="shared" si="6"/>
        <v>1455</v>
      </c>
      <c r="I50" s="9">
        <f t="shared" si="7"/>
        <v>100</v>
      </c>
      <c r="J50" s="9">
        <f t="shared" si="8"/>
        <v>-2000</v>
      </c>
      <c r="K50" s="35">
        <v>900</v>
      </c>
      <c r="L50" s="9">
        <f t="shared" si="10"/>
        <v>900</v>
      </c>
      <c r="M50" s="9">
        <v>3000</v>
      </c>
      <c r="N50" s="9">
        <f t="shared" si="11"/>
        <v>3000</v>
      </c>
      <c r="O50" s="9">
        <v>375</v>
      </c>
      <c r="P50" s="9">
        <f t="shared" si="12"/>
        <v>375</v>
      </c>
      <c r="Q50" s="9">
        <v>2500</v>
      </c>
      <c r="R50" s="9">
        <f t="shared" si="13"/>
        <v>2500</v>
      </c>
      <c r="S50" s="9">
        <v>500</v>
      </c>
      <c r="T50" s="9">
        <f t="shared" si="14"/>
        <v>500</v>
      </c>
    </row>
    <row r="51" spans="1:20" ht="15" x14ac:dyDescent="0.2">
      <c r="A51" s="31">
        <v>39</v>
      </c>
      <c r="B51" s="21" t="s">
        <v>46</v>
      </c>
      <c r="C51" s="22" t="s">
        <v>68</v>
      </c>
      <c r="D51" s="22">
        <v>8</v>
      </c>
      <c r="E51" s="9">
        <v>60</v>
      </c>
      <c r="F51" s="9">
        <f t="shared" si="0"/>
        <v>480</v>
      </c>
      <c r="G51" s="9">
        <f t="shared" si="5"/>
        <v>184</v>
      </c>
      <c r="H51" s="9">
        <f t="shared" si="6"/>
        <v>1472</v>
      </c>
      <c r="I51" s="9">
        <f t="shared" si="7"/>
        <v>-720</v>
      </c>
      <c r="J51" s="9">
        <f t="shared" si="8"/>
        <v>400</v>
      </c>
      <c r="K51" s="35">
        <v>150</v>
      </c>
      <c r="L51" s="9">
        <f t="shared" si="10"/>
        <v>1200</v>
      </c>
      <c r="M51" s="9">
        <v>10</v>
      </c>
      <c r="N51" s="9">
        <f t="shared" si="11"/>
        <v>80</v>
      </c>
      <c r="O51" s="9">
        <v>130</v>
      </c>
      <c r="P51" s="9">
        <f t="shared" si="12"/>
        <v>1040</v>
      </c>
      <c r="Q51" s="9">
        <v>480</v>
      </c>
      <c r="R51" s="9">
        <f t="shared" si="13"/>
        <v>3840</v>
      </c>
      <c r="S51" s="9">
        <v>150</v>
      </c>
      <c r="T51" s="9">
        <f t="shared" si="14"/>
        <v>1200</v>
      </c>
    </row>
    <row r="52" spans="1:20" ht="15" x14ac:dyDescent="0.2">
      <c r="A52" s="31">
        <v>40</v>
      </c>
      <c r="B52" s="21" t="s">
        <v>79</v>
      </c>
      <c r="C52" s="22" t="s">
        <v>71</v>
      </c>
      <c r="D52" s="22">
        <v>10</v>
      </c>
      <c r="E52" s="9">
        <v>125</v>
      </c>
      <c r="F52" s="9">
        <f t="shared" si="0"/>
        <v>1250</v>
      </c>
      <c r="G52" s="9">
        <f t="shared" si="5"/>
        <v>301</v>
      </c>
      <c r="H52" s="9">
        <f t="shared" si="6"/>
        <v>3010</v>
      </c>
      <c r="I52" s="9">
        <f t="shared" si="7"/>
        <v>-1300</v>
      </c>
      <c r="J52" s="9">
        <f t="shared" si="8"/>
        <v>-1850</v>
      </c>
      <c r="K52" s="35">
        <v>255</v>
      </c>
      <c r="L52" s="9">
        <f t="shared" si="10"/>
        <v>2550</v>
      </c>
      <c r="M52" s="9">
        <v>310</v>
      </c>
      <c r="N52" s="9">
        <f t="shared" si="11"/>
        <v>3100</v>
      </c>
      <c r="O52" s="9">
        <v>360</v>
      </c>
      <c r="P52" s="9">
        <f t="shared" si="12"/>
        <v>3600</v>
      </c>
      <c r="Q52" s="9">
        <v>350</v>
      </c>
      <c r="R52" s="9">
        <f t="shared" si="13"/>
        <v>3500</v>
      </c>
      <c r="S52" s="9">
        <v>230</v>
      </c>
      <c r="T52" s="9">
        <f t="shared" si="14"/>
        <v>2300</v>
      </c>
    </row>
    <row r="53" spans="1:20" ht="15" x14ac:dyDescent="0.2">
      <c r="A53" s="31">
        <v>41</v>
      </c>
      <c r="B53" s="21" t="s">
        <v>22</v>
      </c>
      <c r="C53" s="22" t="s">
        <v>67</v>
      </c>
      <c r="D53" s="22">
        <v>4</v>
      </c>
      <c r="E53" s="9">
        <v>75</v>
      </c>
      <c r="F53" s="9">
        <f t="shared" si="0"/>
        <v>300</v>
      </c>
      <c r="G53" s="9">
        <f t="shared" si="5"/>
        <v>252</v>
      </c>
      <c r="H53" s="9">
        <f t="shared" si="6"/>
        <v>1008</v>
      </c>
      <c r="I53" s="9">
        <f t="shared" si="7"/>
        <v>-180</v>
      </c>
      <c r="J53" s="9">
        <f t="shared" si="8"/>
        <v>140</v>
      </c>
      <c r="K53" s="35">
        <v>120</v>
      </c>
      <c r="L53" s="9">
        <f t="shared" si="10"/>
        <v>480</v>
      </c>
      <c r="M53" s="9">
        <v>40</v>
      </c>
      <c r="N53" s="9">
        <f t="shared" si="11"/>
        <v>160</v>
      </c>
      <c r="O53" s="9">
        <v>100</v>
      </c>
      <c r="P53" s="9">
        <f t="shared" si="12"/>
        <v>400</v>
      </c>
      <c r="Q53" s="9">
        <v>950</v>
      </c>
      <c r="R53" s="9">
        <f t="shared" si="13"/>
        <v>3800</v>
      </c>
      <c r="S53" s="9">
        <v>50</v>
      </c>
      <c r="T53" s="9">
        <f t="shared" si="14"/>
        <v>200</v>
      </c>
    </row>
    <row r="54" spans="1:20" ht="15" x14ac:dyDescent="0.2">
      <c r="A54" s="31">
        <v>42</v>
      </c>
      <c r="B54" s="21" t="s">
        <v>80</v>
      </c>
      <c r="C54" s="22" t="s">
        <v>66</v>
      </c>
      <c r="D54" s="22">
        <v>1</v>
      </c>
      <c r="E54" s="9">
        <v>1000</v>
      </c>
      <c r="F54" s="9">
        <f t="shared" si="0"/>
        <v>1000</v>
      </c>
      <c r="G54" s="9">
        <f t="shared" si="5"/>
        <v>805</v>
      </c>
      <c r="H54" s="9">
        <f t="shared" si="6"/>
        <v>805</v>
      </c>
      <c r="I54" s="9">
        <f t="shared" si="7"/>
        <v>500</v>
      </c>
      <c r="J54" s="9">
        <f t="shared" si="8"/>
        <v>425</v>
      </c>
      <c r="K54" s="35">
        <v>500</v>
      </c>
      <c r="L54" s="9">
        <f t="shared" si="10"/>
        <v>500</v>
      </c>
      <c r="M54" s="9">
        <v>575</v>
      </c>
      <c r="N54" s="9">
        <f t="shared" si="11"/>
        <v>575</v>
      </c>
      <c r="O54" s="9">
        <v>500</v>
      </c>
      <c r="P54" s="9">
        <f t="shared" si="12"/>
        <v>500</v>
      </c>
      <c r="Q54" s="9">
        <v>1850</v>
      </c>
      <c r="R54" s="9">
        <f t="shared" si="13"/>
        <v>1850</v>
      </c>
      <c r="S54" s="9">
        <v>600</v>
      </c>
      <c r="T54" s="9">
        <f t="shared" si="14"/>
        <v>600</v>
      </c>
    </row>
    <row r="55" spans="1:20" ht="15" x14ac:dyDescent="0.2">
      <c r="A55" s="31"/>
      <c r="B55" s="26" t="s">
        <v>26</v>
      </c>
      <c r="C55" s="22"/>
      <c r="D55" s="22"/>
      <c r="E55" s="9"/>
      <c r="F55" s="27">
        <f>SUM(F41:F54)</f>
        <v>34339</v>
      </c>
      <c r="G55" s="27"/>
      <c r="H55" s="9">
        <f t="shared" si="6"/>
        <v>72221</v>
      </c>
      <c r="I55" s="9">
        <f t="shared" si="7"/>
        <v>-7627</v>
      </c>
      <c r="J55" s="9">
        <f t="shared" si="8"/>
        <v>-21656</v>
      </c>
      <c r="K55" s="27"/>
      <c r="L55" s="27">
        <f t="shared" ref="L55:R55" si="15">SUM(L41:L54)</f>
        <v>41966</v>
      </c>
      <c r="M55" s="27"/>
      <c r="N55" s="27">
        <f t="shared" si="15"/>
        <v>55995</v>
      </c>
      <c r="O55" s="27"/>
      <c r="P55" s="27">
        <f t="shared" si="15"/>
        <v>54954</v>
      </c>
      <c r="Q55" s="27"/>
      <c r="R55" s="27">
        <f t="shared" si="15"/>
        <v>93190</v>
      </c>
      <c r="S55" s="27"/>
      <c r="T55" s="27">
        <f t="shared" ref="T55" si="16">SUM(T41:T54)</f>
        <v>115000</v>
      </c>
    </row>
    <row r="56" spans="1:20" ht="15" x14ac:dyDescent="0.2">
      <c r="A56" s="31"/>
      <c r="B56" s="24" t="s">
        <v>27</v>
      </c>
      <c r="C56" s="22"/>
      <c r="D56" s="22"/>
      <c r="E56" s="9"/>
      <c r="F56" s="27">
        <f>SUM(F55:F55)</f>
        <v>34339</v>
      </c>
      <c r="G56" s="27"/>
      <c r="H56" s="9"/>
      <c r="I56" s="9"/>
      <c r="J56" s="9"/>
      <c r="K56" s="27"/>
      <c r="L56" s="27">
        <f>SUM(L55:L55)</f>
        <v>41966</v>
      </c>
      <c r="M56" s="27"/>
      <c r="N56" s="27">
        <f>SUM(N55:N55)</f>
        <v>55995</v>
      </c>
      <c r="O56" s="27"/>
      <c r="P56" s="27">
        <f>SUM(P55:P55)</f>
        <v>54954</v>
      </c>
      <c r="Q56" s="27"/>
      <c r="R56" s="27">
        <f>SUM(R55:R55)</f>
        <v>93190</v>
      </c>
      <c r="S56" s="27"/>
      <c r="T56" s="27">
        <f>SUM(T55:T55)</f>
        <v>115000</v>
      </c>
    </row>
    <row r="57" spans="1:20" x14ac:dyDescent="0.2">
      <c r="A57" s="25"/>
      <c r="B57" s="21"/>
      <c r="C57" s="22"/>
      <c r="D57" s="22"/>
      <c r="E57" s="9"/>
      <c r="F57" s="18"/>
      <c r="G57" s="1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2">
      <c r="A58" s="3"/>
      <c r="B58" s="11" t="s">
        <v>28</v>
      </c>
      <c r="C58" s="11"/>
      <c r="D58" s="16"/>
      <c r="E58" s="10"/>
      <c r="F58" s="18">
        <f>F37+F55</f>
        <v>298324.40000000002</v>
      </c>
      <c r="G58" s="18"/>
      <c r="H58" s="9">
        <f t="shared" si="6"/>
        <v>411409.8</v>
      </c>
      <c r="I58" s="9">
        <f t="shared" si="7"/>
        <v>-35422.599999999977</v>
      </c>
      <c r="J58" s="9">
        <f t="shared" si="8"/>
        <v>-96462.599999999977</v>
      </c>
      <c r="K58" s="18"/>
      <c r="L58" s="18">
        <f>L37+L55</f>
        <v>333747</v>
      </c>
      <c r="M58" s="18"/>
      <c r="N58" s="18">
        <f>N37+N55</f>
        <v>394787</v>
      </c>
      <c r="O58" s="18"/>
      <c r="P58" s="18">
        <f>P37+P55</f>
        <v>399675</v>
      </c>
      <c r="Q58" s="18"/>
      <c r="R58" s="18">
        <f>R37+R55</f>
        <v>450750</v>
      </c>
      <c r="S58" s="18"/>
      <c r="T58" s="18">
        <f>T37+T55</f>
        <v>478090</v>
      </c>
    </row>
    <row r="59" spans="1:20" x14ac:dyDescent="0.2">
      <c r="A59" s="3"/>
      <c r="B59" s="11" t="s">
        <v>47</v>
      </c>
      <c r="C59" s="11"/>
      <c r="D59" s="16"/>
      <c r="E59" s="10"/>
      <c r="F59" s="18">
        <f>SUM(F58*0.2)</f>
        <v>59664.880000000005</v>
      </c>
      <c r="G59" s="18"/>
      <c r="H59" s="18"/>
      <c r="I59" s="18"/>
      <c r="J59" s="18"/>
      <c r="K59" s="18"/>
      <c r="L59" s="18">
        <f>SUM(L58*0.2)</f>
        <v>66749.400000000009</v>
      </c>
      <c r="M59" s="18"/>
      <c r="N59" s="18">
        <f>SUM(N58*0.2)</f>
        <v>78957.400000000009</v>
      </c>
      <c r="O59" s="18"/>
      <c r="P59" s="18">
        <f>SUM(P58*0.2)</f>
        <v>79935</v>
      </c>
      <c r="Q59" s="18"/>
      <c r="R59" s="18">
        <f>SUM(R58*0.2)</f>
        <v>90150</v>
      </c>
      <c r="S59" s="18"/>
      <c r="T59" s="18">
        <f>SUM(T58*0.2)</f>
        <v>95618</v>
      </c>
    </row>
    <row r="60" spans="1:20" x14ac:dyDescent="0.2">
      <c r="A60" s="3"/>
      <c r="B60" s="11"/>
      <c r="C60" s="11"/>
      <c r="D60" s="16"/>
      <c r="E60" s="10"/>
      <c r="F60" s="18"/>
      <c r="G60" s="18"/>
      <c r="H60" s="18"/>
      <c r="I60" s="18"/>
      <c r="J60" s="18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">
      <c r="A61" s="3"/>
      <c r="B61" s="11" t="s">
        <v>84</v>
      </c>
      <c r="C61" s="11"/>
      <c r="D61" s="16"/>
      <c r="E61" s="10"/>
      <c r="F61" s="18">
        <f>SUM(F58:F59)</f>
        <v>357989.28</v>
      </c>
      <c r="G61" s="18"/>
      <c r="H61" s="18"/>
      <c r="I61" s="18"/>
      <c r="J61" s="18"/>
      <c r="K61" s="18"/>
      <c r="L61" s="18">
        <f>SUM(L58:L59)</f>
        <v>400496.4</v>
      </c>
      <c r="M61" s="18"/>
      <c r="N61" s="18">
        <f>SUM(N58:N59)</f>
        <v>473744.4</v>
      </c>
      <c r="O61" s="18"/>
      <c r="P61" s="18">
        <f>SUM(P58:P59)</f>
        <v>479610</v>
      </c>
      <c r="Q61" s="18"/>
      <c r="R61" s="18">
        <f>SUM(R58:R59)</f>
        <v>540900</v>
      </c>
      <c r="S61" s="18"/>
      <c r="T61" s="18">
        <f>SUM(T58:T59)</f>
        <v>573708</v>
      </c>
    </row>
    <row r="70" spans="6:10" x14ac:dyDescent="0.2">
      <c r="F70" s="17"/>
      <c r="G70" s="17"/>
      <c r="H70" s="17"/>
      <c r="I70" s="17"/>
      <c r="J70" s="17"/>
    </row>
  </sheetData>
  <mergeCells count="8">
    <mergeCell ref="K4:L4"/>
    <mergeCell ref="M40:N40"/>
    <mergeCell ref="S5:T6"/>
    <mergeCell ref="E5:F6"/>
    <mergeCell ref="M5:N6"/>
    <mergeCell ref="K5:L6"/>
    <mergeCell ref="O5:P6"/>
    <mergeCell ref="Q5:R6"/>
  </mergeCells>
  <phoneticPr fontId="26" type="noConversion"/>
  <conditionalFormatting sqref="I9:J9 I10:I37 J10:J39 I41:J5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Sheet2!$A$2:$A$12</xm:f>
          </x14:formula1>
          <xm:sqref>C40 C8:C36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1"/>
  </cols>
  <sheetData>
    <row r="1" spans="1:1" x14ac:dyDescent="0.2">
      <c r="A1" s="2" t="s">
        <v>7</v>
      </c>
    </row>
    <row r="2" spans="1:1" x14ac:dyDescent="0.2">
      <c r="A2" s="2" t="s">
        <v>8</v>
      </c>
    </row>
    <row r="3" spans="1:1" x14ac:dyDescent="0.2">
      <c r="A3" s="2" t="s">
        <v>9</v>
      </c>
    </row>
    <row r="4" spans="1:1" x14ac:dyDescent="0.2">
      <c r="A4" s="2" t="s">
        <v>10</v>
      </c>
    </row>
    <row r="5" spans="1:1" x14ac:dyDescent="0.2">
      <c r="A5" s="2" t="s">
        <v>11</v>
      </c>
    </row>
    <row r="6" spans="1:1" x14ac:dyDescent="0.2">
      <c r="A6" s="2" t="s">
        <v>12</v>
      </c>
    </row>
    <row r="7" spans="1:1" x14ac:dyDescent="0.2">
      <c r="A7" s="2" t="s">
        <v>13</v>
      </c>
    </row>
    <row r="8" spans="1:1" x14ac:dyDescent="0.2">
      <c r="A8" s="2" t="s">
        <v>14</v>
      </c>
    </row>
    <row r="9" spans="1:1" x14ac:dyDescent="0.2">
      <c r="A9" s="2" t="s">
        <v>15</v>
      </c>
    </row>
    <row r="10" spans="1:1" x14ac:dyDescent="0.2">
      <c r="A10" s="2" t="s">
        <v>16</v>
      </c>
    </row>
    <row r="11" spans="1:1" x14ac:dyDescent="0.2">
      <c r="A11" s="2" t="s">
        <v>17</v>
      </c>
    </row>
    <row r="12" spans="1:1" x14ac:dyDescent="0.2">
      <c r="A12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7052BE8C22488E510C603C6BF4FC" ma:contentTypeVersion="11" ma:contentTypeDescription="Create a new document." ma:contentTypeScope="" ma:versionID="262cca98cc6908c6e450ad01e385b976">
  <xsd:schema xmlns:xsd="http://www.w3.org/2001/XMLSchema" xmlns:xs="http://www.w3.org/2001/XMLSchema" xmlns:p="http://schemas.microsoft.com/office/2006/metadata/properties" xmlns:ns3="20d6a4c1-a12c-4e1c-99f7-723bbd9e4256" xmlns:ns4="9eb78b25-82e8-47e3-ad23-bef1c99cfd10" targetNamespace="http://schemas.microsoft.com/office/2006/metadata/properties" ma:root="true" ma:fieldsID="7289303d1d7ccc210941e327ccdce802" ns3:_="" ns4:_="">
    <xsd:import namespace="20d6a4c1-a12c-4e1c-99f7-723bbd9e4256"/>
    <xsd:import namespace="9eb78b25-82e8-47e3-ad23-bef1c99cfd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a4c1-a12c-4e1c-99f7-723bbd9e4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78b25-82e8-47e3-ad23-bef1c99cf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A91C6-5F36-4DE1-9E75-D6672065F5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0d6a4c1-a12c-4e1c-99f7-723bbd9e4256"/>
    <ds:schemaRef ds:uri="http://schemas.openxmlformats.org/package/2006/metadata/core-properties"/>
    <ds:schemaRef ds:uri="9eb78b25-82e8-47e3-ad23-bef1c99cfd1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4D181E-28B7-45EE-933C-B9EFD06F2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8D0D5-4A06-405B-85AD-F3F6839D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a4c1-a12c-4e1c-99f7-723bbd9e4256"/>
    <ds:schemaRef ds:uri="9eb78b25-82e8-47e3-ad23-bef1c99cf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Prussen, Kari</dc:creator>
  <cp:lastModifiedBy>Rowden II, Stan</cp:lastModifiedBy>
  <dcterms:created xsi:type="dcterms:W3CDTF">2020-03-26T23:05:44Z</dcterms:created>
  <dcterms:modified xsi:type="dcterms:W3CDTF">2024-12-16T18:20:50Z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0x0101009CB17052BE8C22488E510C603C6BF4FC</vt:lpwstr>
  </property>
</Properties>
</file>