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/>
  <mc:AlternateContent xmlns:mc="http://schemas.openxmlformats.org/markup-compatibility/2006">
    <mc:Choice Requires="x15">
      <x15ac:absPath xmlns:x15ac="http://schemas.microsoft.com/office/spreadsheetml/2010/11/ac" url="https://cityoftacoma-my.sharepoint.com/personal/ddejarlais_cityoftacoma_org/Documents/Desktop/"/>
    </mc:Choice>
  </mc:AlternateContent>
  <xr:revisionPtr revIDLastSave="0" documentId="8_{4502CAB8-D038-4825-A2B4-A10DC09264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d Tab - Single Schedule" sheetId="5" r:id="rId1"/>
    <sheet name="Responsiveness" sheetId="6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2" i="5" l="1"/>
  <c r="L22" i="5"/>
  <c r="J22" i="5"/>
  <c r="H22" i="5"/>
  <c r="F22" i="5"/>
  <c r="N24" i="5"/>
  <c r="L24" i="5"/>
  <c r="J24" i="5"/>
  <c r="H24" i="5"/>
  <c r="F24" i="5"/>
  <c r="N23" i="5"/>
  <c r="L23" i="5"/>
  <c r="J23" i="5"/>
  <c r="H23" i="5"/>
  <c r="F23" i="5"/>
  <c r="N21" i="5"/>
  <c r="L21" i="5"/>
  <c r="J21" i="5"/>
  <c r="H21" i="5"/>
  <c r="F21" i="5"/>
  <c r="N20" i="5"/>
  <c r="L20" i="5"/>
  <c r="J20" i="5"/>
  <c r="H20" i="5"/>
  <c r="F20" i="5"/>
  <c r="N19" i="5"/>
  <c r="L19" i="5"/>
  <c r="J19" i="5"/>
  <c r="H19" i="5"/>
  <c r="F19" i="5"/>
  <c r="N18" i="5"/>
  <c r="L18" i="5"/>
  <c r="J18" i="5"/>
  <c r="H18" i="5"/>
  <c r="F18" i="5"/>
  <c r="N17" i="5"/>
  <c r="L17" i="5"/>
  <c r="J17" i="5"/>
  <c r="H17" i="5"/>
  <c r="F17" i="5"/>
  <c r="N16" i="5"/>
  <c r="L16" i="5"/>
  <c r="J16" i="5"/>
  <c r="H16" i="5"/>
  <c r="F16" i="5"/>
  <c r="N15" i="5"/>
  <c r="L15" i="5"/>
  <c r="J15" i="5"/>
  <c r="H15" i="5"/>
  <c r="F15" i="5"/>
  <c r="N14" i="5"/>
  <c r="L14" i="5"/>
  <c r="J14" i="5"/>
  <c r="H14" i="5"/>
  <c r="F14" i="5"/>
  <c r="N13" i="5"/>
  <c r="L13" i="5"/>
  <c r="J13" i="5"/>
  <c r="H13" i="5"/>
  <c r="F13" i="5"/>
  <c r="N12" i="5"/>
  <c r="L12" i="5"/>
  <c r="J12" i="5"/>
  <c r="H12" i="5"/>
  <c r="F12" i="5"/>
  <c r="N11" i="5"/>
  <c r="L11" i="5"/>
  <c r="J11" i="5"/>
  <c r="H11" i="5"/>
  <c r="F11" i="5"/>
  <c r="N10" i="5"/>
  <c r="L10" i="5"/>
  <c r="J10" i="5"/>
  <c r="H10" i="5"/>
  <c r="F10" i="5"/>
  <c r="N9" i="5"/>
  <c r="L9" i="5"/>
  <c r="J9" i="5"/>
  <c r="H9" i="5"/>
  <c r="F9" i="5"/>
  <c r="N8" i="5"/>
  <c r="L8" i="5"/>
  <c r="J8" i="5"/>
  <c r="H8" i="5"/>
  <c r="F8" i="5"/>
  <c r="F25" i="5" l="1"/>
  <c r="N25" i="5"/>
  <c r="H25" i="5"/>
  <c r="J25" i="5"/>
  <c r="L25" i="5"/>
  <c r="N26" i="5" l="1"/>
  <c r="N27" i="5" s="1"/>
  <c r="F26" i="5"/>
  <c r="F27" i="5" s="1"/>
  <c r="L26" i="5"/>
  <c r="L27" i="5" s="1"/>
  <c r="J26" i="5"/>
  <c r="J27" i="5" s="1"/>
  <c r="H26" i="5"/>
  <c r="H27" i="5" s="1"/>
</calcChain>
</file>

<file path=xl/sharedStrings.xml><?xml version="1.0" encoding="utf-8"?>
<sst xmlns="http://schemas.openxmlformats.org/spreadsheetml/2006/main" count="75" uniqueCount="34">
  <si>
    <t>City, State</t>
  </si>
  <si>
    <t>Item #</t>
  </si>
  <si>
    <t>Description</t>
  </si>
  <si>
    <t>Unit</t>
  </si>
  <si>
    <t>Quantity</t>
  </si>
  <si>
    <t>Unit Price</t>
  </si>
  <si>
    <t>Amount</t>
  </si>
  <si>
    <t>Base Bid = Subtotal</t>
  </si>
  <si>
    <t>WA State Sales Tax @ 10.3%</t>
  </si>
  <si>
    <t>Total</t>
  </si>
  <si>
    <t>1</t>
  </si>
  <si>
    <t>2024 or newer model Diesel Yard Tractor</t>
  </si>
  <si>
    <t>EA</t>
  </si>
  <si>
    <t>Washington Lift Truck</t>
  </si>
  <si>
    <t>Seattle, WA</t>
  </si>
  <si>
    <t>TCI</t>
  </si>
  <si>
    <t>TCI Transportation</t>
  </si>
  <si>
    <t xml:space="preserve">RWC </t>
  </si>
  <si>
    <t>Non-Responsive</t>
  </si>
  <si>
    <t>Leavitt</t>
  </si>
  <si>
    <t>Missing Record of Prior Contracts</t>
  </si>
  <si>
    <t>Responsiveness Check</t>
  </si>
  <si>
    <t>Name</t>
  </si>
  <si>
    <t>Signature Page</t>
  </si>
  <si>
    <t>Specification</t>
  </si>
  <si>
    <t>Record of Prior Contract</t>
  </si>
  <si>
    <t>Min Requirements</t>
  </si>
  <si>
    <t>RWC</t>
  </si>
  <si>
    <t>x</t>
  </si>
  <si>
    <t>ES24-0152N -Single Axle Yard Tractors</t>
  </si>
  <si>
    <t>Bid Opening 11/22/2024</t>
  </si>
  <si>
    <t>not included</t>
  </si>
  <si>
    <t>Price Proposal</t>
  </si>
  <si>
    <t>Not included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</si>
</sst>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</font>
    <font>
      <sz val="6"/>
      <name val="Univers (WN)"/>
    </font>
    <font>
      <sz val="11"/>
      <name val="Arial"/>
      <family val="2"/>
    </font>
    <font>
      <sz val="11"/>
      <color indexed="8"/>
      <name val="Calibri"/>
      <family val="2"/>
    </font>
    <font>
      <sz val="10"/>
      <name val="Helv"/>
    </font>
    <font>
      <b/>
      <sz val="12"/>
      <name val="Dutch801 BT"/>
    </font>
    <font>
      <b/>
      <sz val="10"/>
      <name val="Dutch801 BT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3">
    <xf numFmtId="0" fontId="0" fillId="0" borderId="0"/>
    <xf numFmtId="0" fontId="1" fillId="0" borderId="0"/>
    <xf numFmtId="0" fontId="1" fillId="0" borderId="0"/>
    <xf numFmtId="39" fontId="8" fillId="0" borderId="0" applyAlignment="0" applyProtection="0"/>
    <xf numFmtId="0" fontId="1" fillId="0" borderId="0"/>
    <xf numFmtId="44" fontId="3" fillId="0" borderId="0" applyFont="0" applyFill="0" applyBorder="0" applyAlignment="0" applyProtection="0"/>
    <xf numFmtId="39" fontId="3" fillId="0" borderId="0" applyAlignment="0" applyProtection="0"/>
    <xf numFmtId="0" fontId="10" fillId="0" borderId="0"/>
    <xf numFmtId="0" fontId="1" fillId="0" borderId="0"/>
    <xf numFmtId="39" fontId="3" fillId="0" borderId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39" fontId="8" fillId="0" borderId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" fontId="12" fillId="0" borderId="0">
      <alignment horizontal="center"/>
    </xf>
    <xf numFmtId="4" fontId="13" fillId="0" borderId="0">
      <alignment horizontal="center"/>
    </xf>
    <xf numFmtId="9" fontId="8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0" fontId="2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3" fillId="0" borderId="1" xfId="0" applyFont="1" applyBorder="1" applyProtection="1"/>
    <xf numFmtId="0" fontId="3" fillId="0" borderId="2" xfId="0" applyFont="1" applyBorder="1" applyProtection="1"/>
    <xf numFmtId="0" fontId="3" fillId="0" borderId="3" xfId="0" applyFont="1" applyBorder="1" applyAlignment="1" applyProtection="1">
      <alignment horizontal="right"/>
    </xf>
    <xf numFmtId="7" fontId="3" fillId="2" borderId="9" xfId="0" applyNumberFormat="1" applyFont="1" applyFill="1" applyBorder="1"/>
    <xf numFmtId="7" fontId="3" fillId="0" borderId="9" xfId="0" applyNumberFormat="1" applyFont="1" applyFill="1" applyBorder="1"/>
    <xf numFmtId="8" fontId="4" fillId="0" borderId="2" xfId="0" applyNumberFormat="1" applyFont="1" applyFill="1" applyBorder="1" applyAlignment="1" applyProtection="1">
      <alignment horizontal="center" vertical="center"/>
    </xf>
    <xf numFmtId="164" fontId="4" fillId="0" borderId="11" xfId="0" applyNumberFormat="1" applyFont="1" applyFill="1" applyBorder="1" applyAlignment="1" applyProtection="1">
      <alignment horizontal="center" vertical="center" wrapText="1"/>
    </xf>
    <xf numFmtId="7" fontId="7" fillId="0" borderId="9" xfId="0" applyNumberFormat="1" applyFont="1" applyFill="1" applyBorder="1"/>
    <xf numFmtId="164" fontId="3" fillId="0" borderId="9" xfId="0" applyNumberFormat="1" applyFont="1" applyFill="1" applyBorder="1"/>
    <xf numFmtId="0" fontId="5" fillId="0" borderId="10" xfId="0" applyFont="1" applyBorder="1"/>
    <xf numFmtId="0" fontId="5" fillId="0" borderId="10" xfId="0" applyFont="1" applyFill="1" applyBorder="1"/>
    <xf numFmtId="164" fontId="6" fillId="0" borderId="10" xfId="0" applyNumberFormat="1" applyFont="1" applyFill="1" applyBorder="1"/>
    <xf numFmtId="39" fontId="9" fillId="0" borderId="12" xfId="14" applyFont="1" applyFill="1" applyBorder="1" applyAlignment="1">
      <alignment horizontal="left" wrapText="1"/>
    </xf>
    <xf numFmtId="39" fontId="9" fillId="3" borderId="12" xfId="14" applyFont="1" applyFill="1" applyBorder="1" applyAlignment="1">
      <alignment horizontal="left" wrapText="1"/>
    </xf>
    <xf numFmtId="49" fontId="9" fillId="0" borderId="14" xfId="4" quotePrefix="1" applyNumberFormat="1" applyFont="1" applyFill="1" applyBorder="1" applyAlignment="1">
      <alignment horizontal="left" vertical="top"/>
    </xf>
    <xf numFmtId="0" fontId="4" fillId="0" borderId="0" xfId="0" applyFont="1" applyFill="1" applyProtection="1"/>
    <xf numFmtId="39" fontId="9" fillId="0" borderId="8" xfId="14" applyFont="1" applyFill="1" applyBorder="1" applyAlignment="1">
      <alignment horizontal="center"/>
    </xf>
    <xf numFmtId="3" fontId="3" fillId="0" borderId="0" xfId="0" applyNumberFormat="1" applyFont="1" applyFill="1" applyBorder="1"/>
    <xf numFmtId="0" fontId="0" fillId="0" borderId="9" xfId="0" applyBorder="1"/>
    <xf numFmtId="0" fontId="14" fillId="0" borderId="9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64" fontId="14" fillId="0" borderId="9" xfId="0" applyNumberFormat="1" applyFont="1" applyBorder="1"/>
    <xf numFmtId="0" fontId="0" fillId="0" borderId="13" xfId="0" applyBorder="1"/>
    <xf numFmtId="164" fontId="14" fillId="0" borderId="13" xfId="0" applyNumberFormat="1" applyFont="1" applyBorder="1"/>
    <xf numFmtId="0" fontId="5" fillId="0" borderId="0" xfId="2" quotePrefix="1" applyFont="1" applyFill="1"/>
    <xf numFmtId="39" fontId="3" fillId="0" borderId="12" xfId="14" applyFont="1" applyFill="1" applyBorder="1" applyAlignment="1">
      <alignment horizontal="left" wrapText="1"/>
    </xf>
    <xf numFmtId="39" fontId="3" fillId="0" borderId="8" xfId="14" applyFont="1" applyFill="1" applyBorder="1" applyAlignment="1">
      <alignment horizontal="center"/>
    </xf>
    <xf numFmtId="7" fontId="7" fillId="0" borderId="15" xfId="0" applyNumberFormat="1" applyFont="1" applyFill="1" applyBorder="1"/>
    <xf numFmtId="164" fontId="3" fillId="0" borderId="15" xfId="0" applyNumberFormat="1" applyFont="1" applyFill="1" applyBorder="1"/>
    <xf numFmtId="0" fontId="3" fillId="0" borderId="16" xfId="0" applyFont="1" applyBorder="1" applyProtection="1"/>
    <xf numFmtId="0" fontId="3" fillId="0" borderId="0" xfId="0" applyFont="1" applyBorder="1" applyProtection="1"/>
    <xf numFmtId="0" fontId="3" fillId="0" borderId="17" xfId="0" applyFont="1" applyBorder="1" applyAlignment="1" applyProtection="1">
      <alignment horizontal="right"/>
    </xf>
    <xf numFmtId="0" fontId="4" fillId="0" borderId="9" xfId="0" applyFont="1" applyBorder="1" applyAlignment="1" applyProtection="1">
      <alignment horizontal="center" vertical="center"/>
    </xf>
    <xf numFmtId="0" fontId="4" fillId="0" borderId="9" xfId="0" quotePrefix="1" applyFont="1" applyBorder="1" applyAlignment="1" applyProtection="1">
      <alignment vertical="center" wrapText="1"/>
    </xf>
    <xf numFmtId="49" fontId="9" fillId="0" borderId="18" xfId="4" quotePrefix="1" applyNumberFormat="1" applyFont="1" applyFill="1" applyBorder="1" applyAlignment="1">
      <alignment horizontal="left" vertical="top"/>
    </xf>
    <xf numFmtId="39" fontId="9" fillId="0" borderId="19" xfId="14" applyFont="1" applyFill="1" applyBorder="1" applyAlignment="1">
      <alignment horizontal="left" wrapText="1"/>
    </xf>
    <xf numFmtId="39" fontId="9" fillId="0" borderId="20" xfId="14" applyFont="1" applyFill="1" applyBorder="1" applyAlignment="1">
      <alignment horizontal="center"/>
    </xf>
    <xf numFmtId="8" fontId="3" fillId="0" borderId="7" xfId="0" applyNumberFormat="1" applyFont="1" applyFill="1" applyBorder="1" applyAlignment="1" applyProtection="1">
      <alignment horizontal="center"/>
    </xf>
    <xf numFmtId="8" fontId="3" fillId="0" borderId="6" xfId="0" applyNumberFormat="1" applyFont="1" applyFill="1" applyBorder="1" applyAlignment="1" applyProtection="1">
      <alignment horizontal="center"/>
    </xf>
    <xf numFmtId="8" fontId="3" fillId="0" borderId="4" xfId="0" applyNumberFormat="1" applyFont="1" applyFill="1" applyBorder="1" applyAlignment="1" applyProtection="1">
      <alignment horizontal="center"/>
    </xf>
    <xf numFmtId="8" fontId="3" fillId="0" borderId="3" xfId="0" applyNumberFormat="1" applyFont="1" applyFill="1" applyBorder="1" applyAlignment="1" applyProtection="1">
      <alignment horizontal="center"/>
    </xf>
    <xf numFmtId="0" fontId="0" fillId="0" borderId="0" xfId="0" applyAlignment="1">
      <alignment wrapText="1"/>
    </xf>
    <xf numFmtId="8" fontId="3" fillId="2" borderId="4" xfId="0" applyNumberFormat="1" applyFont="1" applyFill="1" applyBorder="1" applyAlignment="1" applyProtection="1">
      <alignment horizontal="center"/>
    </xf>
    <xf numFmtId="8" fontId="3" fillId="2" borderId="3" xfId="0" applyNumberFormat="1" applyFont="1" applyFill="1" applyBorder="1" applyAlignment="1" applyProtection="1">
      <alignment horizontal="center"/>
    </xf>
    <xf numFmtId="8" fontId="3" fillId="2" borderId="7" xfId="0" applyNumberFormat="1" applyFont="1" applyFill="1" applyBorder="1" applyAlignment="1" applyProtection="1">
      <alignment horizontal="center"/>
    </xf>
    <xf numFmtId="8" fontId="3" fillId="2" borderId="6" xfId="0" applyNumberFormat="1" applyFont="1" applyFill="1" applyBorder="1" applyAlignment="1" applyProtection="1">
      <alignment horizontal="center"/>
    </xf>
    <xf numFmtId="8" fontId="4" fillId="2" borderId="2" xfId="0" applyNumberFormat="1" applyFont="1" applyFill="1" applyBorder="1" applyAlignment="1" applyProtection="1">
      <alignment horizontal="center" vertical="center"/>
    </xf>
    <xf numFmtId="164" fontId="4" fillId="2" borderId="11" xfId="0" applyNumberFormat="1" applyFont="1" applyFill="1" applyBorder="1" applyAlignment="1" applyProtection="1">
      <alignment horizontal="center" vertical="center" wrapText="1"/>
    </xf>
    <xf numFmtId="7" fontId="7" fillId="2" borderId="9" xfId="0" applyNumberFormat="1" applyFont="1" applyFill="1" applyBorder="1"/>
    <xf numFmtId="164" fontId="7" fillId="2" borderId="9" xfId="0" applyNumberFormat="1" applyFont="1" applyFill="1" applyBorder="1"/>
    <xf numFmtId="7" fontId="7" fillId="2" borderId="15" xfId="0" applyNumberFormat="1" applyFont="1" applyFill="1" applyBorder="1"/>
    <xf numFmtId="164" fontId="7" fillId="2" borderId="15" xfId="0" applyNumberFormat="1" applyFont="1" applyFill="1" applyBorder="1"/>
    <xf numFmtId="0" fontId="5" fillId="2" borderId="10" xfId="0" applyFont="1" applyFill="1" applyBorder="1"/>
    <xf numFmtId="164" fontId="6" fillId="2" borderId="10" xfId="0" applyNumberFormat="1" applyFont="1" applyFill="1" applyBorder="1"/>
    <xf numFmtId="0" fontId="0" fillId="2" borderId="9" xfId="0" applyFill="1" applyBorder="1"/>
    <xf numFmtId="164" fontId="14" fillId="2" borderId="9" xfId="0" applyNumberFormat="1" applyFont="1" applyFill="1" applyBorder="1"/>
    <xf numFmtId="0" fontId="0" fillId="2" borderId="13" xfId="0" applyFill="1" applyBorder="1"/>
    <xf numFmtId="164" fontId="14" fillId="2" borderId="13" xfId="0" applyNumberFormat="1" applyFont="1" applyFill="1" applyBorder="1"/>
    <xf numFmtId="0" fontId="16" fillId="0" borderId="0" xfId="0" applyFont="1" applyProtection="1"/>
    <xf numFmtId="0" fontId="15" fillId="0" borderId="21" xfId="0" applyFont="1" applyBorder="1" applyAlignment="1">
      <alignment horizontal="left" vertical="top" wrapText="1"/>
    </xf>
    <xf numFmtId="0" fontId="16" fillId="0" borderId="5" xfId="0" applyFont="1" applyBorder="1" applyAlignment="1" applyProtection="1">
      <alignment horizontal="left"/>
    </xf>
  </cellXfs>
  <cellStyles count="23">
    <cellStyle name="Comma 2" xfId="17" xr:uid="{00000000-0005-0000-0000-000000000000}"/>
    <cellStyle name="Currency 2" xfId="5" xr:uid="{00000000-0005-0000-0000-000001000000}"/>
    <cellStyle name="Currency 3" xfId="18" xr:uid="{00000000-0005-0000-0000-000002000000}"/>
    <cellStyle name="head" xfId="19" xr:uid="{00000000-0005-0000-0000-000003000000}"/>
    <cellStyle name="Normal" xfId="0" builtinId="0"/>
    <cellStyle name="Normal 2" xfId="6" xr:uid="{00000000-0005-0000-0000-000005000000}"/>
    <cellStyle name="Normal 2 2" xfId="7" xr:uid="{00000000-0005-0000-0000-000006000000}"/>
    <cellStyle name="Normal 2 2 2" xfId="8" xr:uid="{00000000-0005-0000-0000-000007000000}"/>
    <cellStyle name="Normal 2 3" xfId="9" xr:uid="{00000000-0005-0000-0000-000008000000}"/>
    <cellStyle name="Normal 2 4" xfId="4" xr:uid="{00000000-0005-0000-0000-000009000000}"/>
    <cellStyle name="Normal 2 4 2" xfId="10" xr:uid="{00000000-0005-0000-0000-00000A000000}"/>
    <cellStyle name="Normal 2 4 3" xfId="2" xr:uid="{00000000-0005-0000-0000-00000B000000}"/>
    <cellStyle name="Normal 3" xfId="11" xr:uid="{00000000-0005-0000-0000-00000C000000}"/>
    <cellStyle name="Normal 4" xfId="12" xr:uid="{00000000-0005-0000-0000-00000D000000}"/>
    <cellStyle name="Normal 5" xfId="13" xr:uid="{00000000-0005-0000-0000-00000E000000}"/>
    <cellStyle name="Normal 5 2" xfId="1" xr:uid="{00000000-0005-0000-0000-00000F000000}"/>
    <cellStyle name="Normal 6" xfId="14" xr:uid="{00000000-0005-0000-0000-000010000000}"/>
    <cellStyle name="Normal 7" xfId="22" xr:uid="{00000000-0005-0000-0000-000011000000}"/>
    <cellStyle name="Normal 8" xfId="3" xr:uid="{00000000-0005-0000-0000-000012000000}"/>
    <cellStyle name="Percent 2" xfId="15" xr:uid="{00000000-0005-0000-0000-000013000000}"/>
    <cellStyle name="Percent 3" xfId="16" xr:uid="{00000000-0005-0000-0000-000014000000}"/>
    <cellStyle name="Percent 4" xfId="21" xr:uid="{00000000-0005-0000-0000-000015000000}"/>
    <cellStyle name="SUBHEAD" xfId="20" xr:uid="{00000000-0005-0000-0000-000016000000}"/>
  </cellStyles>
  <dxfs count="24">
    <dxf>
      <font>
        <strike val="0"/>
        <outline val="0"/>
        <shadow val="0"/>
        <vertAlign val="baseline"/>
        <sz val="10"/>
        <name val="Arial"/>
        <scheme val="none"/>
      </font>
      <numFmt numFmtId="164" formatCode="&quot;$&quot;#,##0.00"/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vertAlign val="baseline"/>
        <sz val="10"/>
        <name val="Arial"/>
        <scheme val="none"/>
      </font>
      <numFmt numFmtId="11" formatCode="&quot;$&quot;#,##0.00_);\(&quot;$&quot;#,##0.00\)"/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Calibri"/>
        <scheme val="none"/>
      </font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strike val="0"/>
        <outline val="0"/>
        <shadow val="0"/>
        <vertAlign val="baseline"/>
        <sz val="10"/>
        <name val="Calibri"/>
        <scheme val="none"/>
      </font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Calibri"/>
        <scheme val="none"/>
      </font>
    </dxf>
    <dxf>
      <border outline="0">
        <left style="thin">
          <color rgb="FF000000"/>
        </left>
        <right style="thin">
          <color rgb="FF000000"/>
        </right>
      </border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strike val="0"/>
        <outline val="0"/>
        <shadow val="0"/>
        <vertAlign val="baseline"/>
        <sz val="10"/>
        <name val="Arial"/>
        <scheme val="none"/>
      </font>
    </dxf>
  </dxfs>
  <tableStyles count="1" defaultTableStyle="TableStyleMedium2" defaultPivotStyle="PivotStyleLight16">
    <tableStyle name="Table Style 1" pivot="0" count="0" xr9:uid="{00000000-0011-0000-FFFF-FFFF00000000}"/>
  </tableStyles>
  <colors>
    <mruColors>
      <color rgb="FFED9B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1EE94D0-C58B-45F4-A649-6039456F46E8}" name="ScheduleA356" displayName="ScheduleA356" ref="A8:G24" headerRowCount="0" totalsRowShown="0" headerRowDxfId="23" dataDxfId="22" totalsRowDxfId="20" tableBorderDxfId="21">
  <tableColumns count="7">
    <tableColumn id="1" xr3:uid="{04C3459D-2217-4999-A2B6-4BCBE8474C38}" name="Column1" headerRowDxfId="19" dataDxfId="18" totalsRowDxfId="17" headerRowCellStyle="Normal 2 4 3" dataCellStyle="Normal 2 4 3"/>
    <tableColumn id="2" xr3:uid="{A9F6C8BA-7A2B-4075-98DA-B8118797D83A}" name="Column2" headerRowDxfId="16" dataDxfId="15" totalsRowDxfId="14"/>
    <tableColumn id="3" xr3:uid="{7B63F471-6CA9-4B13-B699-356C7B7F552D}" name="Column3" headerRowDxfId="13" dataDxfId="12" totalsRowDxfId="11"/>
    <tableColumn id="4" xr3:uid="{D671D2D2-F779-4D7B-863F-B2E2DE9833B8}" name="Column4" headerRowDxfId="10" dataDxfId="9" totalsRowDxfId="8"/>
    <tableColumn id="7" xr3:uid="{673ACF25-750F-4BB8-800C-4EDDD9EEE559}" name="Column7" headerRowDxfId="7" dataDxfId="1"/>
    <tableColumn id="8" xr3:uid="{8C8054D3-DDBA-416A-9ECD-548009C6F311}" name="Column8" headerRowDxfId="6" dataDxfId="0" totalsRowDxfId="5">
      <calculatedColumnFormula>SUM(ScheduleA356[[#This Row],[Column7]]*ScheduleA356[[#This Row],[Column4]])</calculatedColumnFormula>
    </tableColumn>
    <tableColumn id="9" xr3:uid="{B8CB0A99-AB41-4D91-8433-15F46BDC8C4D}" name="Column9" headerRowDxfId="4" dataDxfId="3" totalsRowDxfId="2"/>
  </tableColumns>
  <tableStyleInfo name="TableStyleLight8" showFirstColumn="0" showLastColumn="0" showRowStripes="1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E702F-4122-4784-A562-5C0007851B26}">
  <dimension ref="A1:N30"/>
  <sheetViews>
    <sheetView tabSelected="1" zoomScale="85" zoomScaleNormal="85" workbookViewId="0">
      <selection activeCell="M29" sqref="M29"/>
    </sheetView>
  </sheetViews>
  <sheetFormatPr defaultRowHeight="15"/>
  <cols>
    <col min="1" max="1" width="12.140625" customWidth="1"/>
    <col min="2" max="2" width="42.42578125" customWidth="1"/>
    <col min="3" max="3" width="5.85546875" bestFit="1" customWidth="1"/>
    <col min="4" max="4" width="8.5703125" bestFit="1" customWidth="1"/>
    <col min="5" max="5" width="11.85546875" bestFit="1" customWidth="1"/>
    <col min="6" max="6" width="11.28515625" bestFit="1" customWidth="1"/>
    <col min="7" max="7" width="11.85546875" bestFit="1" customWidth="1"/>
    <col min="8" max="8" width="12.5703125" customWidth="1"/>
    <col min="9" max="9" width="11.85546875" bestFit="1" customWidth="1"/>
    <col min="10" max="10" width="11.28515625" bestFit="1" customWidth="1"/>
    <col min="11" max="11" width="11.85546875" bestFit="1" customWidth="1"/>
    <col min="12" max="12" width="11.28515625" bestFit="1" customWidth="1"/>
    <col min="13" max="13" width="11.85546875" bestFit="1" customWidth="1"/>
    <col min="14" max="14" width="11.28515625" bestFit="1" customWidth="1"/>
  </cols>
  <sheetData>
    <row r="1" spans="1:14">
      <c r="A1" s="19" t="s">
        <v>29</v>
      </c>
      <c r="B1" s="3"/>
      <c r="C1" s="3"/>
      <c r="D1" s="3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9" t="s">
        <v>30</v>
      </c>
      <c r="B2" s="3"/>
      <c r="C2" s="3"/>
      <c r="D2" s="3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A3" s="2"/>
      <c r="B3" s="3"/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.75" thickBot="1">
      <c r="A4" s="2"/>
      <c r="B4" s="3"/>
      <c r="C4" s="3"/>
      <c r="D4" s="3"/>
      <c r="E4" s="1"/>
      <c r="F4" s="1"/>
      <c r="G4" s="1"/>
      <c r="H4" s="1"/>
      <c r="I4" s="62" t="s">
        <v>18</v>
      </c>
      <c r="J4" s="62"/>
      <c r="K4" s="62" t="s">
        <v>18</v>
      </c>
      <c r="L4" s="62"/>
      <c r="M4" s="64" t="s">
        <v>18</v>
      </c>
      <c r="N4" s="64"/>
    </row>
    <row r="5" spans="1:14">
      <c r="A5" s="4"/>
      <c r="B5" s="5"/>
      <c r="C5" s="5"/>
      <c r="D5" s="6"/>
      <c r="E5" s="46" t="s">
        <v>13</v>
      </c>
      <c r="F5" s="47"/>
      <c r="G5" s="43" t="s">
        <v>16</v>
      </c>
      <c r="H5" s="44"/>
      <c r="I5" s="43" t="s">
        <v>17</v>
      </c>
      <c r="J5" s="44"/>
      <c r="K5" s="43" t="s">
        <v>19</v>
      </c>
      <c r="L5" s="44"/>
      <c r="M5" s="43" t="s">
        <v>19</v>
      </c>
      <c r="N5" s="44"/>
    </row>
    <row r="6" spans="1:14" ht="15.75" thickBot="1">
      <c r="A6" s="33"/>
      <c r="B6" s="34"/>
      <c r="C6" s="34"/>
      <c r="D6" s="35"/>
      <c r="E6" s="48" t="s">
        <v>14</v>
      </c>
      <c r="F6" s="49"/>
      <c r="G6" s="41" t="s">
        <v>0</v>
      </c>
      <c r="H6" s="42"/>
      <c r="I6" s="41" t="s">
        <v>0</v>
      </c>
      <c r="J6" s="42"/>
      <c r="K6" s="41" t="s">
        <v>0</v>
      </c>
      <c r="L6" s="42"/>
      <c r="M6" s="41" t="s">
        <v>0</v>
      </c>
      <c r="N6" s="42"/>
    </row>
    <row r="7" spans="1:14">
      <c r="A7" s="36" t="s">
        <v>1</v>
      </c>
      <c r="B7" s="36" t="s">
        <v>2</v>
      </c>
      <c r="C7" s="36" t="s">
        <v>3</v>
      </c>
      <c r="D7" s="37" t="s">
        <v>4</v>
      </c>
      <c r="E7" s="50" t="s">
        <v>5</v>
      </c>
      <c r="F7" s="51" t="s">
        <v>6</v>
      </c>
      <c r="G7" s="9" t="s">
        <v>5</v>
      </c>
      <c r="H7" s="10" t="s">
        <v>6</v>
      </c>
      <c r="I7" s="9" t="s">
        <v>5</v>
      </c>
      <c r="J7" s="10" t="s">
        <v>6</v>
      </c>
      <c r="K7" s="9" t="s">
        <v>5</v>
      </c>
      <c r="L7" s="10" t="s">
        <v>6</v>
      </c>
      <c r="M7" s="9" t="s">
        <v>5</v>
      </c>
      <c r="N7" s="10" t="s">
        <v>6</v>
      </c>
    </row>
    <row r="8" spans="1:14">
      <c r="A8" s="38" t="s">
        <v>10</v>
      </c>
      <c r="B8" s="39" t="s">
        <v>11</v>
      </c>
      <c r="C8" s="40" t="s">
        <v>12</v>
      </c>
      <c r="D8" s="21">
        <v>2</v>
      </c>
      <c r="E8" s="52">
        <v>162766</v>
      </c>
      <c r="F8" s="53">
        <f>SUM(ScheduleA356[[#This Row],[Column7]]*ScheduleA356[[#This Row],[Column4]])</f>
        <v>325532</v>
      </c>
      <c r="G8" s="11">
        <v>191933</v>
      </c>
      <c r="H8" s="12">
        <f>SUM(ScheduleA356[[#This Row],[Column9]]*ScheduleA356[[#This Row],[Column4]])</f>
        <v>383866</v>
      </c>
      <c r="I8" s="11">
        <v>172512.43</v>
      </c>
      <c r="J8" s="12">
        <f>SUM(I8*ScheduleA356[[#This Row],[Column4]])</f>
        <v>345024.86</v>
      </c>
      <c r="K8" s="11">
        <v>143500</v>
      </c>
      <c r="L8" s="12">
        <f>SUM(K8*ScheduleA356[[#This Row],[Column4]])</f>
        <v>287000</v>
      </c>
      <c r="M8" s="11">
        <v>158000</v>
      </c>
      <c r="N8" s="12">
        <f>SUM(M8*ScheduleA356[[#This Row],[Column4]])</f>
        <v>316000</v>
      </c>
    </row>
    <row r="9" spans="1:14">
      <c r="A9" s="18"/>
      <c r="B9" s="16"/>
      <c r="C9" s="20"/>
      <c r="D9" s="21"/>
      <c r="E9" s="52"/>
      <c r="F9" s="53">
        <f>SUM(ScheduleA356[[#This Row],[Column7]]*ScheduleA356[[#This Row],[Column4]])</f>
        <v>0</v>
      </c>
      <c r="G9" s="11"/>
      <c r="H9" s="12">
        <f>SUM(ScheduleA356[[#This Row],[Column9]]*ScheduleA356[[#This Row],[Column4]])</f>
        <v>0</v>
      </c>
      <c r="I9" s="11"/>
      <c r="J9" s="12">
        <f>SUM(I9*ScheduleA356[[#This Row],[Column4]])</f>
        <v>0</v>
      </c>
      <c r="K9" s="11"/>
      <c r="L9" s="12">
        <f>SUM(K9*ScheduleA356[[#This Row],[Column4]])</f>
        <v>0</v>
      </c>
      <c r="M9" s="11"/>
      <c r="N9" s="12">
        <f>SUM(M9*ScheduleA356[[#This Row],[Column4]])</f>
        <v>0</v>
      </c>
    </row>
    <row r="10" spans="1:14">
      <c r="A10" s="18"/>
      <c r="B10" s="16"/>
      <c r="C10" s="20"/>
      <c r="D10" s="21"/>
      <c r="E10" s="52"/>
      <c r="F10" s="53">
        <f>SUM(ScheduleA356[[#This Row],[Column7]]*ScheduleA356[[#This Row],[Column4]])</f>
        <v>0</v>
      </c>
      <c r="G10" s="11"/>
      <c r="H10" s="12">
        <f>SUM(ScheduleA356[[#This Row],[Column9]]*ScheduleA356[[#This Row],[Column4]])</f>
        <v>0</v>
      </c>
      <c r="I10" s="11"/>
      <c r="J10" s="12">
        <f>SUM(I10*ScheduleA356[[#This Row],[Column4]])</f>
        <v>0</v>
      </c>
      <c r="K10" s="11"/>
      <c r="L10" s="12">
        <f>SUM(K10*ScheduleA356[[#This Row],[Column4]])</f>
        <v>0</v>
      </c>
      <c r="M10" s="11"/>
      <c r="N10" s="12">
        <f>SUM(M10*ScheduleA356[[#This Row],[Column4]])</f>
        <v>0</v>
      </c>
    </row>
    <row r="11" spans="1:14">
      <c r="A11" s="18"/>
      <c r="B11" s="16"/>
      <c r="C11" s="20"/>
      <c r="D11" s="21"/>
      <c r="E11" s="52"/>
      <c r="F11" s="53">
        <f>SUM(ScheduleA356[[#This Row],[Column7]]*ScheduleA356[[#This Row],[Column4]])</f>
        <v>0</v>
      </c>
      <c r="G11" s="11"/>
      <c r="H11" s="12">
        <f>SUM(ScheduleA356[[#This Row],[Column9]]*ScheduleA356[[#This Row],[Column4]])</f>
        <v>0</v>
      </c>
      <c r="I11" s="11"/>
      <c r="J11" s="12">
        <f>SUM(I11*ScheduleA356[[#This Row],[Column4]])</f>
        <v>0</v>
      </c>
      <c r="K11" s="11"/>
      <c r="L11" s="12">
        <f>SUM(K11*ScheduleA356[[#This Row],[Column4]])</f>
        <v>0</v>
      </c>
      <c r="M11" s="11"/>
      <c r="N11" s="12">
        <f>SUM(M11*ScheduleA356[[#This Row],[Column4]])</f>
        <v>0</v>
      </c>
    </row>
    <row r="12" spans="1:14">
      <c r="A12" s="18"/>
      <c r="B12" s="16"/>
      <c r="C12" s="20"/>
      <c r="D12" s="21"/>
      <c r="E12" s="52"/>
      <c r="F12" s="53">
        <f>SUM(ScheduleA356[[#This Row],[Column7]]*ScheduleA356[[#This Row],[Column4]])</f>
        <v>0</v>
      </c>
      <c r="G12" s="11"/>
      <c r="H12" s="12">
        <f>SUM(ScheduleA356[[#This Row],[Column9]]*ScheduleA356[[#This Row],[Column4]])</f>
        <v>0</v>
      </c>
      <c r="I12" s="11"/>
      <c r="J12" s="12">
        <f>SUM(I12*ScheduleA356[[#This Row],[Column4]])</f>
        <v>0</v>
      </c>
      <c r="K12" s="11"/>
      <c r="L12" s="12">
        <f>SUM(K12*ScheduleA356[[#This Row],[Column4]])</f>
        <v>0</v>
      </c>
      <c r="M12" s="11"/>
      <c r="N12" s="12">
        <f>SUM(M12*ScheduleA356[[#This Row],[Column4]])</f>
        <v>0</v>
      </c>
    </row>
    <row r="13" spans="1:14">
      <c r="A13" s="18"/>
      <c r="B13" s="16"/>
      <c r="C13" s="20"/>
      <c r="D13" s="21"/>
      <c r="E13" s="52"/>
      <c r="F13" s="53">
        <f>SUM(ScheduleA356[[#This Row],[Column7]]*ScheduleA356[[#This Row],[Column4]])</f>
        <v>0</v>
      </c>
      <c r="G13" s="11"/>
      <c r="H13" s="12">
        <f>SUM(ScheduleA356[[#This Row],[Column9]]*ScheduleA356[[#This Row],[Column4]])</f>
        <v>0</v>
      </c>
      <c r="I13" s="11"/>
      <c r="J13" s="12">
        <f>SUM(I13*ScheduleA356[[#This Row],[Column4]])</f>
        <v>0</v>
      </c>
      <c r="K13" s="11"/>
      <c r="L13" s="12">
        <f>SUM(K13*ScheduleA356[[#This Row],[Column4]])</f>
        <v>0</v>
      </c>
      <c r="M13" s="11"/>
      <c r="N13" s="12">
        <f>SUM(M13*ScheduleA356[[#This Row],[Column4]])</f>
        <v>0</v>
      </c>
    </row>
    <row r="14" spans="1:14">
      <c r="A14" s="18"/>
      <c r="B14" s="16"/>
      <c r="C14" s="20"/>
      <c r="D14" s="21"/>
      <c r="E14" s="52"/>
      <c r="F14" s="53">
        <f>SUM(ScheduleA356[[#This Row],[Column7]]*ScheduleA356[[#This Row],[Column4]])</f>
        <v>0</v>
      </c>
      <c r="G14" s="11"/>
      <c r="H14" s="12">
        <f>SUM(ScheduleA356[[#This Row],[Column9]]*ScheduleA356[[#This Row],[Column4]])</f>
        <v>0</v>
      </c>
      <c r="I14" s="11"/>
      <c r="J14" s="12">
        <f>SUM(I14*ScheduleA356[[#This Row],[Column4]])</f>
        <v>0</v>
      </c>
      <c r="K14" s="11"/>
      <c r="L14" s="12">
        <f>SUM(K14*ScheduleA356[[#This Row],[Column4]])</f>
        <v>0</v>
      </c>
      <c r="M14" s="11"/>
      <c r="N14" s="12">
        <f>SUM(M14*ScheduleA356[[#This Row],[Column4]])</f>
        <v>0</v>
      </c>
    </row>
    <row r="15" spans="1:14">
      <c r="A15" s="18"/>
      <c r="B15" s="16"/>
      <c r="C15" s="20"/>
      <c r="D15" s="21"/>
      <c r="E15" s="52"/>
      <c r="F15" s="53">
        <f>SUM(ScheduleA356[[#This Row],[Column7]]*ScheduleA356[[#This Row],[Column4]])</f>
        <v>0</v>
      </c>
      <c r="G15" s="11"/>
      <c r="H15" s="12">
        <f>SUM(ScheduleA356[[#This Row],[Column9]]*ScheduleA356[[#This Row],[Column4]])</f>
        <v>0</v>
      </c>
      <c r="I15" s="11"/>
      <c r="J15" s="12">
        <f>SUM(I15*ScheduleA356[[#This Row],[Column4]])</f>
        <v>0</v>
      </c>
      <c r="K15" s="11"/>
      <c r="L15" s="12">
        <f>SUM(K15*ScheduleA356[[#This Row],[Column4]])</f>
        <v>0</v>
      </c>
      <c r="M15" s="11"/>
      <c r="N15" s="12">
        <f>SUM(M15*ScheduleA356[[#This Row],[Column4]])</f>
        <v>0</v>
      </c>
    </row>
    <row r="16" spans="1:14">
      <c r="A16" s="18"/>
      <c r="B16" s="16"/>
      <c r="C16" s="20"/>
      <c r="D16" s="21"/>
      <c r="E16" s="52"/>
      <c r="F16" s="53">
        <f>SUM(ScheduleA356[[#This Row],[Column7]]*ScheduleA356[[#This Row],[Column4]])</f>
        <v>0</v>
      </c>
      <c r="G16" s="11"/>
      <c r="H16" s="12">
        <f>SUM(ScheduleA356[[#This Row],[Column9]]*ScheduleA356[[#This Row],[Column4]])</f>
        <v>0</v>
      </c>
      <c r="I16" s="11"/>
      <c r="J16" s="12">
        <f>SUM(I16*ScheduleA356[[#This Row],[Column4]])</f>
        <v>0</v>
      </c>
      <c r="K16" s="11"/>
      <c r="L16" s="12">
        <f>SUM(K16*ScheduleA356[[#This Row],[Column4]])</f>
        <v>0</v>
      </c>
      <c r="M16" s="11"/>
      <c r="N16" s="12">
        <f>SUM(M16*ScheduleA356[[#This Row],[Column4]])</f>
        <v>0</v>
      </c>
    </row>
    <row r="17" spans="1:14">
      <c r="A17" s="18"/>
      <c r="B17" s="16"/>
      <c r="C17" s="20"/>
      <c r="D17" s="21"/>
      <c r="E17" s="52"/>
      <c r="F17" s="53">
        <f>SUM(ScheduleA356[[#This Row],[Column7]]*ScheduleA356[[#This Row],[Column4]])</f>
        <v>0</v>
      </c>
      <c r="G17" s="11"/>
      <c r="H17" s="12">
        <f>SUM(ScheduleA356[[#This Row],[Column9]]*ScheduleA356[[#This Row],[Column4]])</f>
        <v>0</v>
      </c>
      <c r="I17" s="11"/>
      <c r="J17" s="12">
        <f>SUM(I17*ScheduleA356[[#This Row],[Column4]])</f>
        <v>0</v>
      </c>
      <c r="K17" s="11"/>
      <c r="L17" s="12">
        <f>SUM(K17*ScheduleA356[[#This Row],[Column4]])</f>
        <v>0</v>
      </c>
      <c r="M17" s="11"/>
      <c r="N17" s="12">
        <f>SUM(M17*ScheduleA356[[#This Row],[Column4]])</f>
        <v>0</v>
      </c>
    </row>
    <row r="18" spans="1:14">
      <c r="A18" s="18"/>
      <c r="B18" s="17"/>
      <c r="C18" s="20"/>
      <c r="D18" s="21"/>
      <c r="E18" s="52"/>
      <c r="F18" s="53">
        <f>SUM(ScheduleA356[[#This Row],[Column7]]*ScheduleA356[[#This Row],[Column4]])</f>
        <v>0</v>
      </c>
      <c r="G18" s="11"/>
      <c r="H18" s="12">
        <f>SUM(ScheduleA356[[#This Row],[Column9]]*ScheduleA356[[#This Row],[Column4]])</f>
        <v>0</v>
      </c>
      <c r="I18" s="11"/>
      <c r="J18" s="12">
        <f>SUM(I18*ScheduleA356[[#This Row],[Column4]])</f>
        <v>0</v>
      </c>
      <c r="K18" s="11"/>
      <c r="L18" s="12">
        <f>SUM(K18*ScheduleA356[[#This Row],[Column4]])</f>
        <v>0</v>
      </c>
      <c r="M18" s="11"/>
      <c r="N18" s="12">
        <f>SUM(M18*ScheduleA356[[#This Row],[Column4]])</f>
        <v>0</v>
      </c>
    </row>
    <row r="19" spans="1:14">
      <c r="A19" s="18"/>
      <c r="B19" s="17"/>
      <c r="C19" s="20"/>
      <c r="D19" s="21"/>
      <c r="E19" s="52"/>
      <c r="F19" s="53">
        <f>SUM(ScheduleA356[[#This Row],[Column7]]*ScheduleA356[[#This Row],[Column4]])</f>
        <v>0</v>
      </c>
      <c r="G19" s="11"/>
      <c r="H19" s="12">
        <f>SUM(ScheduleA356[[#This Row],[Column9]]*ScheduleA356[[#This Row],[Column4]])</f>
        <v>0</v>
      </c>
      <c r="I19" s="11"/>
      <c r="J19" s="12">
        <f>SUM(I19*ScheduleA356[[#This Row],[Column4]])</f>
        <v>0</v>
      </c>
      <c r="K19" s="11"/>
      <c r="L19" s="12">
        <f>SUM(K19*ScheduleA356[[#This Row],[Column4]])</f>
        <v>0</v>
      </c>
      <c r="M19" s="11"/>
      <c r="N19" s="12">
        <f>SUM(M19*ScheduleA356[[#This Row],[Column4]])</f>
        <v>0</v>
      </c>
    </row>
    <row r="20" spans="1:14">
      <c r="A20" s="18"/>
      <c r="B20" s="17"/>
      <c r="C20" s="20"/>
      <c r="D20" s="21"/>
      <c r="E20" s="52"/>
      <c r="F20" s="53">
        <f>SUM(ScheduleA356[[#This Row],[Column7]]*ScheduleA356[[#This Row],[Column4]])</f>
        <v>0</v>
      </c>
      <c r="G20" s="11"/>
      <c r="H20" s="12">
        <f>SUM(ScheduleA356[[#This Row],[Column9]]*ScheduleA356[[#This Row],[Column4]])</f>
        <v>0</v>
      </c>
      <c r="I20" s="11"/>
      <c r="J20" s="12">
        <f>SUM(I20*ScheduleA356[[#This Row],[Column4]])</f>
        <v>0</v>
      </c>
      <c r="K20" s="11"/>
      <c r="L20" s="12">
        <f>SUM(K20*ScheduleA356[[#This Row],[Column4]])</f>
        <v>0</v>
      </c>
      <c r="M20" s="11"/>
      <c r="N20" s="12">
        <f>SUM(M20*ScheduleA356[[#This Row],[Column4]])</f>
        <v>0</v>
      </c>
    </row>
    <row r="21" spans="1:14">
      <c r="A21" s="18"/>
      <c r="B21" s="16"/>
      <c r="C21" s="20"/>
      <c r="D21" s="21"/>
      <c r="E21" s="52"/>
      <c r="F21" s="53">
        <f>SUM(ScheduleA356[[#This Row],[Column7]]*ScheduleA356[[#This Row],[Column4]])</f>
        <v>0</v>
      </c>
      <c r="G21" s="11"/>
      <c r="H21" s="12">
        <f>SUM(ScheduleA356[[#This Row],[Column9]]*ScheduleA356[[#This Row],[Column4]])</f>
        <v>0</v>
      </c>
      <c r="I21" s="11"/>
      <c r="J21" s="12">
        <f>SUM(I21*ScheduleA356[[#This Row],[Column4]])</f>
        <v>0</v>
      </c>
      <c r="K21" s="11"/>
      <c r="L21" s="12">
        <f>SUM(K21*ScheduleA356[[#This Row],[Column4]])</f>
        <v>0</v>
      </c>
      <c r="M21" s="11"/>
      <c r="N21" s="12">
        <f>SUM(M21*ScheduleA356[[#This Row],[Column4]])</f>
        <v>0</v>
      </c>
    </row>
    <row r="22" spans="1:14">
      <c r="A22" s="28"/>
      <c r="B22" s="29"/>
      <c r="C22" s="30"/>
      <c r="D22" s="21"/>
      <c r="E22" s="7"/>
      <c r="F22" s="53">
        <f>SUM(ScheduleA356[[#This Row],[Column7]]*ScheduleA356[[#This Row],[Column4]])</f>
        <v>0</v>
      </c>
      <c r="G22" s="8"/>
      <c r="H22" s="12">
        <f>SUM(ScheduleA356[[#This Row],[Column9]]*ScheduleA356[[#This Row],[Column4]])</f>
        <v>0</v>
      </c>
      <c r="I22" s="11"/>
      <c r="J22" s="12">
        <f>SUM(I22*ScheduleA356[[#This Row],[Column4]])</f>
        <v>0</v>
      </c>
      <c r="K22" s="11"/>
      <c r="L22" s="12">
        <f>SUM(K22*ScheduleA356[[#This Row],[Column4]])</f>
        <v>0</v>
      </c>
      <c r="M22" s="11"/>
      <c r="N22" s="12">
        <f>SUM(M22*ScheduleA356[[#This Row],[Column4]])</f>
        <v>0</v>
      </c>
    </row>
    <row r="23" spans="1:14">
      <c r="A23" s="18"/>
      <c r="B23" s="16"/>
      <c r="C23" s="20"/>
      <c r="D23" s="21"/>
      <c r="E23" s="52"/>
      <c r="F23" s="53">
        <f>SUM(ScheduleA356[[#This Row],[Column7]]*ScheduleA356[[#This Row],[Column4]])</f>
        <v>0</v>
      </c>
      <c r="G23" s="11"/>
      <c r="H23" s="12">
        <f>SUM(ScheduleA356[[#This Row],[Column9]]*ScheduleA356[[#This Row],[Column4]])</f>
        <v>0</v>
      </c>
      <c r="I23" s="11"/>
      <c r="J23" s="12">
        <f>SUM(I23*ScheduleA356[[#This Row],[Column4]])</f>
        <v>0</v>
      </c>
      <c r="K23" s="11"/>
      <c r="L23" s="12">
        <f>SUM(K23*ScheduleA356[[#This Row],[Column4]])</f>
        <v>0</v>
      </c>
      <c r="M23" s="11"/>
      <c r="N23" s="12">
        <f>SUM(M23*ScheduleA356[[#This Row],[Column4]])</f>
        <v>0</v>
      </c>
    </row>
    <row r="24" spans="1:14" ht="15.75" thickBot="1">
      <c r="A24" s="18"/>
      <c r="B24" s="16"/>
      <c r="C24" s="20"/>
      <c r="D24" s="21"/>
      <c r="E24" s="54"/>
      <c r="F24" s="55">
        <f>SUM(ScheduleA356[[#This Row],[Column7]]*ScheduleA356[[#This Row],[Column4]])</f>
        <v>0</v>
      </c>
      <c r="G24" s="31"/>
      <c r="H24" s="32">
        <f>SUM(ScheduleA356[[#This Row],[Column9]]*ScheduleA356[[#This Row],[Column4]])</f>
        <v>0</v>
      </c>
      <c r="I24" s="31"/>
      <c r="J24" s="32">
        <f>SUM(I24*ScheduleA356[[#This Row],[Column4]])</f>
        <v>0</v>
      </c>
      <c r="K24" s="31"/>
      <c r="L24" s="32">
        <f>SUM(K24*ScheduleA356[[#This Row],[Column4]])</f>
        <v>0</v>
      </c>
      <c r="M24" s="31"/>
      <c r="N24" s="32">
        <f>SUM(M24*ScheduleA356[[#This Row],[Column4]])</f>
        <v>0</v>
      </c>
    </row>
    <row r="25" spans="1:14" ht="15.75" thickTop="1">
      <c r="A25" s="13"/>
      <c r="B25" s="24" t="s">
        <v>7</v>
      </c>
      <c r="C25" s="13"/>
      <c r="D25" s="13"/>
      <c r="E25" s="56"/>
      <c r="F25" s="57">
        <f>SUM(F8:F24)</f>
        <v>325532</v>
      </c>
      <c r="G25" s="14"/>
      <c r="H25" s="15">
        <f>SUM(H8:H24)</f>
        <v>383866</v>
      </c>
      <c r="I25" s="14"/>
      <c r="J25" s="15">
        <f>SUM(J8:J24)</f>
        <v>345024.86</v>
      </c>
      <c r="K25" s="14"/>
      <c r="L25" s="15">
        <f>SUM(L8:L24)</f>
        <v>287000</v>
      </c>
      <c r="M25" s="14"/>
      <c r="N25" s="15">
        <f>SUM(N8:N24)</f>
        <v>316000</v>
      </c>
    </row>
    <row r="26" spans="1:14">
      <c r="A26" s="22"/>
      <c r="B26" s="23" t="s">
        <v>8</v>
      </c>
      <c r="C26" s="22"/>
      <c r="D26" s="22"/>
      <c r="E26" s="58"/>
      <c r="F26" s="59">
        <f>SUM(F25*10.3%)</f>
        <v>33529.796000000002</v>
      </c>
      <c r="G26" s="22"/>
      <c r="H26" s="25">
        <f>SUM(H25*10.3%)</f>
        <v>39538.198000000004</v>
      </c>
      <c r="I26" s="22"/>
      <c r="J26" s="25">
        <f>SUM(J25*10.3%)</f>
        <v>35537.560580000005</v>
      </c>
      <c r="K26" s="22"/>
      <c r="L26" s="25">
        <f>SUM(L25*10.3%)</f>
        <v>29561.000000000004</v>
      </c>
      <c r="M26" s="22"/>
      <c r="N26" s="25">
        <f>SUM(N25*10.3%)</f>
        <v>32548.000000000004</v>
      </c>
    </row>
    <row r="27" spans="1:14" ht="15.75" thickBot="1">
      <c r="A27" s="22"/>
      <c r="B27" s="23" t="s">
        <v>9</v>
      </c>
      <c r="C27" s="22"/>
      <c r="D27" s="22"/>
      <c r="E27" s="60"/>
      <c r="F27" s="61">
        <f>SUM(F25+F26)</f>
        <v>359061.79599999997</v>
      </c>
      <c r="G27" s="26"/>
      <c r="H27" s="27">
        <f>SUM(H25+H26)</f>
        <v>423404.19799999997</v>
      </c>
      <c r="I27" s="26"/>
      <c r="J27" s="27">
        <f>SUM(J25+J26)</f>
        <v>380562.42057999998</v>
      </c>
      <c r="K27" s="26"/>
      <c r="L27" s="27">
        <f>SUM(L25+L26)</f>
        <v>316561</v>
      </c>
      <c r="M27" s="26"/>
      <c r="N27" s="27">
        <f>SUM(N25+N26)</f>
        <v>348548</v>
      </c>
    </row>
    <row r="28" spans="1:14" ht="60.75" customHeight="1" thickTop="1">
      <c r="I28" s="63" t="s">
        <v>20</v>
      </c>
      <c r="J28" s="63"/>
      <c r="K28" s="63" t="s">
        <v>20</v>
      </c>
      <c r="L28" s="63"/>
      <c r="M28" s="63" t="s">
        <v>20</v>
      </c>
      <c r="N28" s="63"/>
    </row>
    <row r="29" spans="1:14">
      <c r="I29" s="45"/>
      <c r="J29" s="45"/>
    </row>
    <row r="30" spans="1:14">
      <c r="I30" s="45"/>
      <c r="J30" s="45"/>
    </row>
  </sheetData>
  <mergeCells count="14">
    <mergeCell ref="I28:J28"/>
    <mergeCell ref="K28:L28"/>
    <mergeCell ref="M28:N28"/>
    <mergeCell ref="M4:N4"/>
    <mergeCell ref="E6:F6"/>
    <mergeCell ref="G6:H6"/>
    <mergeCell ref="I6:J6"/>
    <mergeCell ref="K6:L6"/>
    <mergeCell ref="M6:N6"/>
    <mergeCell ref="E5:F5"/>
    <mergeCell ref="G5:H5"/>
    <mergeCell ref="I5:J5"/>
    <mergeCell ref="K5:L5"/>
    <mergeCell ref="M5:N5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49130-41D7-40A0-9F9A-566571C43158}">
  <dimension ref="A1:F8"/>
  <sheetViews>
    <sheetView workbookViewId="0">
      <selection activeCell="A4" sqref="A4"/>
    </sheetView>
  </sheetViews>
  <sheetFormatPr defaultRowHeight="15"/>
  <cols>
    <col min="1" max="1" width="21.140625" bestFit="1" customWidth="1"/>
    <col min="2" max="2" width="14.28515625" bestFit="1" customWidth="1"/>
    <col min="3" max="3" width="12.42578125" bestFit="1" customWidth="1"/>
    <col min="4" max="4" width="12.42578125" customWidth="1"/>
    <col min="5" max="5" width="22.42578125" bestFit="1" customWidth="1"/>
    <col min="6" max="6" width="17.7109375" bestFit="1" customWidth="1"/>
  </cols>
  <sheetData>
    <row r="1" spans="1:6">
      <c r="A1" t="s">
        <v>21</v>
      </c>
    </row>
    <row r="3" spans="1:6">
      <c r="A3" t="s">
        <v>22</v>
      </c>
      <c r="B3" t="s">
        <v>23</v>
      </c>
      <c r="C3" t="s">
        <v>24</v>
      </c>
      <c r="D3" t="s">
        <v>32</v>
      </c>
      <c r="E3" t="s">
        <v>25</v>
      </c>
      <c r="F3" t="s">
        <v>26</v>
      </c>
    </row>
    <row r="4" spans="1:6">
      <c r="A4" t="s">
        <v>19</v>
      </c>
      <c r="B4" t="s">
        <v>28</v>
      </c>
      <c r="C4" t="s">
        <v>28</v>
      </c>
      <c r="D4" t="s">
        <v>28</v>
      </c>
      <c r="E4" t="s">
        <v>31</v>
      </c>
      <c r="F4" t="s">
        <v>33</v>
      </c>
    </row>
    <row r="5" spans="1:6">
      <c r="A5" t="s">
        <v>19</v>
      </c>
      <c r="B5" t="s">
        <v>28</v>
      </c>
      <c r="C5" t="s">
        <v>28</v>
      </c>
      <c r="D5" t="s">
        <v>28</v>
      </c>
      <c r="E5" t="s">
        <v>31</v>
      </c>
      <c r="F5" t="s">
        <v>33</v>
      </c>
    </row>
    <row r="6" spans="1:6">
      <c r="A6" t="s">
        <v>13</v>
      </c>
      <c r="B6" t="s">
        <v>28</v>
      </c>
      <c r="C6" t="s">
        <v>28</v>
      </c>
      <c r="D6" t="s">
        <v>28</v>
      </c>
      <c r="E6" t="s">
        <v>28</v>
      </c>
      <c r="F6" t="s">
        <v>28</v>
      </c>
    </row>
    <row r="7" spans="1:6">
      <c r="A7" t="s">
        <v>15</v>
      </c>
      <c r="B7" t="s">
        <v>28</v>
      </c>
      <c r="C7" t="s">
        <v>28</v>
      </c>
      <c r="D7" t="s">
        <v>28</v>
      </c>
      <c r="E7" t="s">
        <v>28</v>
      </c>
      <c r="F7" t="s">
        <v>28</v>
      </c>
    </row>
    <row r="8" spans="1:6">
      <c r="A8" t="s">
        <v>27</v>
      </c>
      <c r="B8" t="s">
        <v>28</v>
      </c>
      <c r="C8" t="s">
        <v>28</v>
      </c>
      <c r="D8" t="s">
        <v>28</v>
      </c>
      <c r="E8" t="s">
        <v>31</v>
      </c>
      <c r="F8" t="s">
        <v>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08EF0DD0192E4D95161BDDA621DFB3" ma:contentTypeVersion="14" ma:contentTypeDescription="Create a new document." ma:contentTypeScope="" ma:versionID="541225d4c4d66cef44814ca0dc76949d">
  <xsd:schema xmlns:xsd="http://www.w3.org/2001/XMLSchema" xmlns:xs="http://www.w3.org/2001/XMLSchema" xmlns:p="http://schemas.microsoft.com/office/2006/metadata/properties" xmlns:ns2="796d8b34-1c36-4fec-80f1-f6bd44bf594a" xmlns:ns3="a1366ba7-9ad6-4d70-aba2-fcee5bc10897" xmlns:ns4="216ec0fe-1200-4bc3-9911-f486878172c3" targetNamespace="http://schemas.microsoft.com/office/2006/metadata/properties" ma:root="true" ma:fieldsID="a9643868beb912fab4a7ca61f6d0b4fd" ns2:_="" ns3:_="" ns4:_="">
    <xsd:import namespace="796d8b34-1c36-4fec-80f1-f6bd44bf594a"/>
    <xsd:import namespace="a1366ba7-9ad6-4d70-aba2-fcee5bc10897"/>
    <xsd:import namespace="216ec0fe-1200-4bc3-9911-f486878172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d8b34-1c36-4fec-80f1-f6bd44bf59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9aebaa3-270b-4a77-b589-d12dc3cc14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66ba7-9ad6-4d70-aba2-fcee5bc1089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6ec0fe-1200-4bc3-9911-f486878172c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4d9adb0d-8d31-41e8-ba56-3419b3645a7a}" ma:internalName="TaxCatchAll" ma:showField="CatchAllData" ma:web="a1366ba7-9ad6-4d70-aba2-fcee5bc108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6ec0fe-1200-4bc3-9911-f486878172c3" xsi:nil="true"/>
    <lcf76f155ced4ddcb4097134ff3c332f xmlns="796d8b34-1c36-4fec-80f1-f6bd44bf594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B73D4B4-BC1E-4A43-A7E1-E35982C9C7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6d8b34-1c36-4fec-80f1-f6bd44bf594a"/>
    <ds:schemaRef ds:uri="a1366ba7-9ad6-4d70-aba2-fcee5bc10897"/>
    <ds:schemaRef ds:uri="216ec0fe-1200-4bc3-9911-f486878172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553627-47E6-44B0-B9A4-B1B9A935EF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C21276-C7B1-413E-8F9B-378DCF65C70F}">
  <ds:schemaRefs>
    <ds:schemaRef ds:uri="http://schemas.microsoft.com/office/2006/metadata/properties"/>
    <ds:schemaRef ds:uri="http://schemas.microsoft.com/office/infopath/2007/PartnerControls"/>
    <ds:schemaRef ds:uri="216ec0fe-1200-4bc3-9911-f486878172c3"/>
    <ds:schemaRef ds:uri="796d8b34-1c36-4fec-80f1-f6bd44bf594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Bid Tab - Single Schedule</vt:lpstr>
      <vt:lpstr>Responsiveness</vt:lpstr>
    </vt:vector>
  </TitlesOfParts>
  <Manager/>
  <Company>City of Tacoma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DeJarlais, Dawn</dc:creator>
  <cp:keywords/>
  <dc:description/>
  <cp:lastModifiedBy>DeJarlais, Dawn</cp:lastModifiedBy>
  <cp:revision/>
  <dcterms:created xsi:type="dcterms:W3CDTF">2017-05-26T22:25:23Z</dcterms:created>
  <dcterms:modified xsi:type="dcterms:W3CDTF">2024-11-26T21:58:43Z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0x0101006E08EF0DD0192E4D95161BDDA621DFB3</vt:lpwstr>
  </property>
</Properties>
</file>